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706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3" i="1" l="1"/>
  <c r="H85" i="1"/>
  <c r="I57" i="1" l="1"/>
  <c r="J36" i="1"/>
  <c r="M102" i="1" l="1"/>
  <c r="J101" i="1"/>
  <c r="I101" i="1"/>
  <c r="F72" i="1" l="1"/>
  <c r="Q67" i="1"/>
  <c r="Q66" i="1" s="1"/>
  <c r="N67" i="1"/>
  <c r="M67" i="1" s="1"/>
  <c r="O67" i="1"/>
  <c r="N66" i="1"/>
  <c r="I67" i="1"/>
  <c r="I66" i="1" s="1"/>
  <c r="L67" i="1"/>
  <c r="L66" i="1" s="1"/>
  <c r="H67" i="1"/>
  <c r="H66" i="1" s="1"/>
  <c r="E67" i="1"/>
  <c r="E66" i="1" s="1"/>
  <c r="K66" i="1"/>
  <c r="J66" i="1"/>
  <c r="G66" i="1"/>
  <c r="F66" i="1"/>
  <c r="O45" i="1"/>
  <c r="O42" i="1" s="1"/>
  <c r="N45" i="1"/>
  <c r="N42" i="1" s="1"/>
  <c r="I45" i="1"/>
  <c r="Q45" i="1" s="1"/>
  <c r="L45" i="1"/>
  <c r="L42" i="1" s="1"/>
  <c r="K42" i="1"/>
  <c r="J42" i="1"/>
  <c r="H42" i="1"/>
  <c r="G42" i="1"/>
  <c r="F42" i="1"/>
  <c r="E42" i="1"/>
  <c r="H45" i="1"/>
  <c r="E45" i="1"/>
  <c r="E54" i="1"/>
  <c r="N44" i="1"/>
  <c r="N14" i="1"/>
  <c r="E8" i="1"/>
  <c r="P45" i="1" l="1"/>
  <c r="P42" i="1" s="1"/>
  <c r="I42" i="1"/>
  <c r="M45" i="1"/>
  <c r="M42" i="1" s="1"/>
  <c r="I82" i="1"/>
  <c r="Q85" i="1"/>
  <c r="O85" i="1"/>
  <c r="N85" i="1"/>
  <c r="M85" i="1" s="1"/>
  <c r="I85" i="1"/>
  <c r="E85" i="1"/>
  <c r="P86" i="1" l="1"/>
  <c r="O86" i="1" s="1"/>
  <c r="M86" i="1" s="1"/>
  <c r="I86" i="1"/>
  <c r="E86" i="1" l="1"/>
  <c r="Q86" i="1" s="1"/>
  <c r="L108" i="1" l="1"/>
  <c r="J9" i="1" l="1"/>
  <c r="I73" i="1" l="1"/>
  <c r="J7" i="1"/>
  <c r="E73" i="1" l="1"/>
  <c r="L55" i="1" l="1"/>
  <c r="P81" i="1" l="1"/>
  <c r="H81" i="1"/>
  <c r="E84" i="1" l="1"/>
  <c r="N102" i="1"/>
  <c r="M101" i="1" s="1"/>
  <c r="N101" i="1" l="1"/>
  <c r="O104" i="1"/>
  <c r="M104" i="1" s="1"/>
  <c r="M103" i="1" s="1"/>
  <c r="N104" i="1"/>
  <c r="P76" i="1"/>
  <c r="L76" i="1"/>
  <c r="K76" i="1"/>
  <c r="J76" i="1"/>
  <c r="H76" i="1"/>
  <c r="G76" i="1"/>
  <c r="F76" i="1"/>
  <c r="H69" i="1"/>
  <c r="H68" i="1" s="1"/>
  <c r="G68" i="1"/>
  <c r="P104" i="1" l="1"/>
  <c r="P103" i="1" s="1"/>
  <c r="O103" i="1"/>
  <c r="E68" i="1"/>
  <c r="H111" i="1"/>
  <c r="G111" i="1"/>
  <c r="M44" i="1" l="1"/>
  <c r="I44" i="1"/>
  <c r="E44" i="1"/>
  <c r="N77" i="1"/>
  <c r="I78" i="1"/>
  <c r="I77" i="1"/>
  <c r="E78" i="1"/>
  <c r="E77" i="1"/>
  <c r="I76" i="1" l="1"/>
  <c r="Q77" i="1"/>
  <c r="Q44" i="1"/>
  <c r="E76" i="1"/>
  <c r="M77" i="1"/>
  <c r="H75" i="1"/>
  <c r="L63" i="1" l="1"/>
  <c r="J52" i="1"/>
  <c r="F11" i="1" l="1"/>
  <c r="N120" i="1" l="1"/>
  <c r="N118" i="1"/>
  <c r="N116" i="1"/>
  <c r="N114" i="1"/>
  <c r="N112" i="1"/>
  <c r="N110" i="1"/>
  <c r="N108" i="1"/>
  <c r="N106" i="1"/>
  <c r="N100" i="1"/>
  <c r="N98" i="1"/>
  <c r="N97" i="1"/>
  <c r="N95" i="1"/>
  <c r="N93" i="1"/>
  <c r="N91" i="1"/>
  <c r="N89" i="1"/>
  <c r="N88" i="1"/>
  <c r="N87" i="1"/>
  <c r="N84" i="1"/>
  <c r="N83" i="1"/>
  <c r="N82" i="1"/>
  <c r="N81" i="1"/>
  <c r="N80" i="1"/>
  <c r="N78" i="1"/>
  <c r="N76" i="1" s="1"/>
  <c r="N75" i="1"/>
  <c r="N73" i="1"/>
  <c r="N71" i="1"/>
  <c r="N69" i="1"/>
  <c r="N68" i="1"/>
  <c r="N65" i="1"/>
  <c r="N64" i="1"/>
  <c r="N63" i="1"/>
  <c r="N61" i="1"/>
  <c r="N59" i="1"/>
  <c r="N57" i="1"/>
  <c r="N55" i="1"/>
  <c r="N54" i="1"/>
  <c r="N53" i="1"/>
  <c r="N51" i="1"/>
  <c r="N49" i="1"/>
  <c r="N47" i="1"/>
  <c r="N43" i="1"/>
  <c r="N41" i="1"/>
  <c r="N39" i="1"/>
  <c r="N37" i="1"/>
  <c r="N35" i="1"/>
  <c r="N34" i="1"/>
  <c r="N33" i="1"/>
  <c r="N32" i="1"/>
  <c r="N31" i="1"/>
  <c r="N30" i="1"/>
  <c r="N29" i="1"/>
  <c r="N28" i="1"/>
  <c r="N27" i="1"/>
  <c r="N25" i="1"/>
  <c r="N24" i="1"/>
  <c r="N22" i="1"/>
  <c r="N21" i="1"/>
  <c r="N20" i="1"/>
  <c r="N19" i="1"/>
  <c r="N18" i="1"/>
  <c r="N16" i="1"/>
  <c r="N12" i="1"/>
  <c r="N10" i="1"/>
  <c r="O8" i="1"/>
  <c r="N8" i="1"/>
  <c r="O89" i="1"/>
  <c r="L17" i="1"/>
  <c r="J26" i="1" l="1"/>
  <c r="F26" i="1"/>
  <c r="E26" i="1" s="1"/>
  <c r="N26" i="1" l="1"/>
  <c r="L119" i="1"/>
  <c r="K119" i="1"/>
  <c r="N119" i="1"/>
  <c r="I120" i="1"/>
  <c r="I119" i="1" s="1"/>
  <c r="I68" i="1" l="1"/>
  <c r="Q69" i="1"/>
  <c r="Q68" i="1" s="1"/>
  <c r="K68" i="1"/>
  <c r="O69" i="1"/>
  <c r="M69" i="1" s="1"/>
  <c r="M68" i="1" s="1"/>
  <c r="L69" i="1"/>
  <c r="L68" i="1" s="1"/>
  <c r="J58" i="1"/>
  <c r="O68" i="1" l="1"/>
  <c r="P69" i="1"/>
  <c r="P68" i="1" s="1"/>
  <c r="I41" i="1"/>
  <c r="F17" i="1"/>
  <c r="L10" i="1" l="1"/>
  <c r="I8" i="1"/>
  <c r="Q8" i="1" s="1"/>
  <c r="H89" i="1"/>
  <c r="P28" i="1" l="1"/>
  <c r="O28" i="1"/>
  <c r="P27" i="1"/>
  <c r="O27" i="1"/>
  <c r="P26" i="1"/>
  <c r="P25" i="1"/>
  <c r="O25" i="1"/>
  <c r="P24" i="1"/>
  <c r="O24" i="1"/>
  <c r="P23" i="1"/>
  <c r="P22" i="1"/>
  <c r="O22" i="1"/>
  <c r="P21" i="1"/>
  <c r="O21" i="1"/>
  <c r="P20" i="1"/>
  <c r="O20" i="1"/>
  <c r="P18" i="1"/>
  <c r="P16" i="1"/>
  <c r="O16" i="1"/>
  <c r="P14" i="1"/>
  <c r="O14" i="1"/>
  <c r="P8" i="1"/>
  <c r="P119" i="1" l="1"/>
  <c r="O119" i="1"/>
  <c r="P120" i="1"/>
  <c r="O120" i="1"/>
  <c r="J23" i="1"/>
  <c r="H17" i="1"/>
  <c r="G17" i="1"/>
  <c r="E120" i="1"/>
  <c r="M120" i="1" s="1"/>
  <c r="E119" i="1"/>
  <c r="Q119" i="1" s="1"/>
  <c r="E69" i="1"/>
  <c r="H70" i="1"/>
  <c r="J70" i="1"/>
  <c r="L70" i="1"/>
  <c r="P70" i="1"/>
  <c r="N70" i="1" l="1"/>
  <c r="N23" i="1"/>
  <c r="J17" i="1"/>
  <c r="N17" i="1" s="1"/>
  <c r="Q120" i="1"/>
  <c r="M119" i="1"/>
  <c r="M22" i="1"/>
  <c r="I22" i="1"/>
  <c r="E22" i="1"/>
  <c r="M21" i="1"/>
  <c r="I21" i="1"/>
  <c r="E21" i="1"/>
  <c r="M20" i="1"/>
  <c r="I20" i="1"/>
  <c r="E20" i="1"/>
  <c r="M25" i="1"/>
  <c r="M24" i="1"/>
  <c r="I25" i="1"/>
  <c r="I24" i="1"/>
  <c r="E25" i="1"/>
  <c r="E24" i="1"/>
  <c r="M35" i="1"/>
  <c r="M34" i="1"/>
  <c r="M33" i="1"/>
  <c r="M32" i="1"/>
  <c r="M31" i="1"/>
  <c r="I35" i="1"/>
  <c r="I34" i="1"/>
  <c r="I33" i="1"/>
  <c r="I32" i="1"/>
  <c r="I31" i="1"/>
  <c r="E35" i="1"/>
  <c r="E34" i="1"/>
  <c r="E33" i="1"/>
  <c r="E32" i="1"/>
  <c r="E31" i="1"/>
  <c r="I30" i="1"/>
  <c r="M30" i="1"/>
  <c r="E30" i="1"/>
  <c r="I29" i="1"/>
  <c r="M29" i="1"/>
  <c r="E29" i="1"/>
  <c r="I28" i="1"/>
  <c r="M28" i="1"/>
  <c r="E28" i="1"/>
  <c r="M27" i="1"/>
  <c r="I27" i="1"/>
  <c r="E27" i="1"/>
  <c r="Q34" i="1" l="1"/>
  <c r="E18" i="1"/>
  <c r="Q20" i="1"/>
  <c r="Q24" i="1"/>
  <c r="Q35" i="1"/>
  <c r="Q29" i="1"/>
  <c r="Q32" i="1"/>
  <c r="Q31" i="1"/>
  <c r="Q33" i="1"/>
  <c r="Q30" i="1"/>
  <c r="Q25" i="1"/>
  <c r="Q21" i="1"/>
  <c r="Q27" i="1"/>
  <c r="Q28" i="1"/>
  <c r="Q22" i="1"/>
  <c r="P117" i="1" l="1"/>
  <c r="O117" i="1"/>
  <c r="L117" i="1"/>
  <c r="K117" i="1"/>
  <c r="J117" i="1"/>
  <c r="H117" i="1"/>
  <c r="G117" i="1"/>
  <c r="F117" i="1"/>
  <c r="P115" i="1"/>
  <c r="O115" i="1"/>
  <c r="L115" i="1"/>
  <c r="K115" i="1"/>
  <c r="J115" i="1"/>
  <c r="H115" i="1"/>
  <c r="G115" i="1"/>
  <c r="F115" i="1"/>
  <c r="P113" i="1"/>
  <c r="O113" i="1"/>
  <c r="L113" i="1"/>
  <c r="K113" i="1"/>
  <c r="J113" i="1"/>
  <c r="H113" i="1"/>
  <c r="G113" i="1"/>
  <c r="F113" i="1"/>
  <c r="L111" i="1"/>
  <c r="K111" i="1"/>
  <c r="J111" i="1"/>
  <c r="F111" i="1"/>
  <c r="N111" i="1" s="1"/>
  <c r="L109" i="1"/>
  <c r="K109" i="1"/>
  <c r="J109" i="1"/>
  <c r="H109" i="1"/>
  <c r="G109" i="1"/>
  <c r="F109" i="1"/>
  <c r="K107" i="1"/>
  <c r="J107" i="1"/>
  <c r="H107" i="1"/>
  <c r="G107" i="1"/>
  <c r="F107" i="1"/>
  <c r="L105" i="1"/>
  <c r="K105" i="1"/>
  <c r="J105" i="1"/>
  <c r="H105" i="1"/>
  <c r="G105" i="1"/>
  <c r="F105" i="1"/>
  <c r="N105" i="1" s="1"/>
  <c r="P99" i="1"/>
  <c r="O99" i="1"/>
  <c r="L99" i="1"/>
  <c r="K99" i="1"/>
  <c r="J99" i="1"/>
  <c r="H99" i="1"/>
  <c r="G99" i="1"/>
  <c r="F99" i="1"/>
  <c r="P96" i="1"/>
  <c r="O96" i="1"/>
  <c r="L96" i="1"/>
  <c r="J96" i="1"/>
  <c r="H96" i="1"/>
  <c r="G96" i="1"/>
  <c r="F96" i="1"/>
  <c r="P94" i="1"/>
  <c r="O94" i="1"/>
  <c r="L94" i="1"/>
  <c r="J94" i="1"/>
  <c r="H94" i="1"/>
  <c r="G94" i="1"/>
  <c r="F94" i="1"/>
  <c r="P92" i="1"/>
  <c r="O92" i="1"/>
  <c r="L92" i="1"/>
  <c r="K92" i="1"/>
  <c r="J92" i="1"/>
  <c r="H92" i="1"/>
  <c r="G92" i="1"/>
  <c r="F92" i="1"/>
  <c r="L90" i="1"/>
  <c r="K90" i="1"/>
  <c r="J90" i="1"/>
  <c r="H90" i="1"/>
  <c r="G90" i="1"/>
  <c r="F90" i="1"/>
  <c r="J79" i="1"/>
  <c r="G79" i="1"/>
  <c r="F79" i="1"/>
  <c r="N99" i="1" l="1"/>
  <c r="N96" i="1"/>
  <c r="N94" i="1"/>
  <c r="N92" i="1"/>
  <c r="N113" i="1"/>
  <c r="N115" i="1"/>
  <c r="N117" i="1"/>
  <c r="N107" i="1"/>
  <c r="N79" i="1"/>
  <c r="N109" i="1"/>
  <c r="N90" i="1"/>
  <c r="K74" i="1"/>
  <c r="J74" i="1"/>
  <c r="H74" i="1"/>
  <c r="G74" i="1"/>
  <c r="F74" i="1"/>
  <c r="L72" i="1"/>
  <c r="K72" i="1"/>
  <c r="J72" i="1"/>
  <c r="H72" i="1"/>
  <c r="G72" i="1"/>
  <c r="L62" i="1"/>
  <c r="J62" i="1"/>
  <c r="G62" i="1"/>
  <c r="F62" i="1"/>
  <c r="E64" i="1"/>
  <c r="M64" i="1"/>
  <c r="I64" i="1"/>
  <c r="I65" i="1"/>
  <c r="E65" i="1"/>
  <c r="M65" i="1"/>
  <c r="N72" i="1" l="1"/>
  <c r="Q64" i="1"/>
  <c r="N62" i="1"/>
  <c r="N74" i="1"/>
  <c r="Q65" i="1"/>
  <c r="L60" i="1"/>
  <c r="J60" i="1"/>
  <c r="I60" i="1"/>
  <c r="H60" i="1"/>
  <c r="F60" i="1"/>
  <c r="P58" i="1"/>
  <c r="L58" i="1"/>
  <c r="H58" i="1"/>
  <c r="G58" i="1"/>
  <c r="F58" i="1"/>
  <c r="N58" i="1" s="1"/>
  <c r="P56" i="1"/>
  <c r="O56" i="1"/>
  <c r="L56" i="1"/>
  <c r="K56" i="1"/>
  <c r="J56" i="1"/>
  <c r="I56" i="1"/>
  <c r="H56" i="1"/>
  <c r="G56" i="1"/>
  <c r="F56" i="1"/>
  <c r="O55" i="1"/>
  <c r="P55" i="1" s="1"/>
  <c r="O54" i="1"/>
  <c r="P54" i="1" s="1"/>
  <c r="O53" i="1"/>
  <c r="P53" i="1" s="1"/>
  <c r="I55" i="1"/>
  <c r="I54" i="1"/>
  <c r="I53" i="1"/>
  <c r="H54" i="1"/>
  <c r="H55" i="1"/>
  <c r="L52" i="1"/>
  <c r="K52" i="1"/>
  <c r="G52" i="1"/>
  <c r="F52" i="1"/>
  <c r="N52" i="1" s="1"/>
  <c r="E55" i="1"/>
  <c r="E53" i="1"/>
  <c r="N60" i="1" l="1"/>
  <c r="N56" i="1"/>
  <c r="E52" i="1"/>
  <c r="M53" i="1"/>
  <c r="M54" i="1"/>
  <c r="Q55" i="1"/>
  <c r="Q53" i="1"/>
  <c r="Q54" i="1"/>
  <c r="P52" i="1"/>
  <c r="M55" i="1"/>
  <c r="O52" i="1"/>
  <c r="I52" i="1"/>
  <c r="H52" i="1"/>
  <c r="M52" i="1" l="1"/>
  <c r="Q52" i="1"/>
  <c r="P50" i="1"/>
  <c r="L50" i="1"/>
  <c r="J50" i="1"/>
  <c r="H50" i="1"/>
  <c r="G50" i="1"/>
  <c r="F50" i="1"/>
  <c r="F121" i="1" s="1"/>
  <c r="K48" i="1"/>
  <c r="J48" i="1"/>
  <c r="H48" i="1"/>
  <c r="G48" i="1"/>
  <c r="F48" i="1"/>
  <c r="N48" i="1" s="1"/>
  <c r="L46" i="1"/>
  <c r="K46" i="1"/>
  <c r="J46" i="1"/>
  <c r="H46" i="1"/>
  <c r="G46" i="1"/>
  <c r="F46" i="1"/>
  <c r="P40" i="1"/>
  <c r="L40" i="1"/>
  <c r="J40" i="1"/>
  <c r="H40" i="1"/>
  <c r="G40" i="1"/>
  <c r="F40" i="1"/>
  <c r="P38" i="1"/>
  <c r="L38" i="1"/>
  <c r="J38" i="1"/>
  <c r="H38" i="1"/>
  <c r="G38" i="1"/>
  <c r="F38" i="1"/>
  <c r="P36" i="1"/>
  <c r="L36" i="1"/>
  <c r="H36" i="1"/>
  <c r="F36" i="1"/>
  <c r="P17" i="1"/>
  <c r="P15" i="1"/>
  <c r="O15" i="1"/>
  <c r="L15" i="1"/>
  <c r="K15" i="1"/>
  <c r="J15" i="1"/>
  <c r="H15" i="1"/>
  <c r="G15" i="1"/>
  <c r="F15" i="1"/>
  <c r="P13" i="1"/>
  <c r="L13" i="1"/>
  <c r="K13" i="1"/>
  <c r="J13" i="1"/>
  <c r="H13" i="1"/>
  <c r="G13" i="1"/>
  <c r="F13" i="1"/>
  <c r="L12" i="1"/>
  <c r="L11" i="1" s="1"/>
  <c r="K11" i="1"/>
  <c r="J11" i="1"/>
  <c r="N11" i="1" s="1"/>
  <c r="H11" i="1"/>
  <c r="G11" i="1"/>
  <c r="E11" i="1" s="1"/>
  <c r="L9" i="1"/>
  <c r="K9" i="1"/>
  <c r="G9" i="1"/>
  <c r="F9" i="1"/>
  <c r="N9" i="1" s="1"/>
  <c r="Q7" i="1"/>
  <c r="P7" i="1"/>
  <c r="O7" i="1"/>
  <c r="H7" i="1"/>
  <c r="G7" i="1"/>
  <c r="F7" i="1"/>
  <c r="J121" i="1" l="1"/>
  <c r="N15" i="1"/>
  <c r="N13" i="1"/>
  <c r="N40" i="1"/>
  <c r="N50" i="1"/>
  <c r="N46" i="1"/>
  <c r="N36" i="1"/>
  <c r="N38" i="1"/>
  <c r="I47" i="1"/>
  <c r="I46" i="1" s="1"/>
  <c r="O47" i="1"/>
  <c r="E47" i="1"/>
  <c r="L107" i="1"/>
  <c r="P89" i="1"/>
  <c r="L81" i="1"/>
  <c r="L79" i="1" s="1"/>
  <c r="I80" i="1"/>
  <c r="P47" i="1" l="1"/>
  <c r="P46" i="1" s="1"/>
  <c r="O46" i="1"/>
  <c r="M47" i="1"/>
  <c r="M46" i="1" s="1"/>
  <c r="Q47" i="1"/>
  <c r="Q46" i="1" s="1"/>
  <c r="E46" i="1"/>
  <c r="O75" i="1" l="1"/>
  <c r="L75" i="1"/>
  <c r="L74" i="1" s="1"/>
  <c r="H63" i="1"/>
  <c r="H62" i="1" s="1"/>
  <c r="P75" i="1" l="1"/>
  <c r="P74" i="1" s="1"/>
  <c r="O74" i="1"/>
  <c r="L49" i="1"/>
  <c r="O43" i="1"/>
  <c r="I43" i="1"/>
  <c r="E43" i="1"/>
  <c r="P43" i="1" l="1"/>
  <c r="Q43" i="1"/>
  <c r="Q42" i="1" s="1"/>
  <c r="L48" i="1"/>
  <c r="L121" i="1" s="1"/>
  <c r="M43" i="1"/>
  <c r="I7" i="1"/>
  <c r="M37" i="1" l="1"/>
  <c r="M36" i="1" s="1"/>
  <c r="I16" i="1"/>
  <c r="O13" i="1"/>
  <c r="I14" i="1"/>
  <c r="P12" i="1"/>
  <c r="P11" i="1" s="1"/>
  <c r="O12" i="1"/>
  <c r="O11" i="1" s="1"/>
  <c r="I12" i="1"/>
  <c r="O10" i="1"/>
  <c r="O9" i="1" s="1"/>
  <c r="I10" i="1"/>
  <c r="N7" i="1"/>
  <c r="N121" i="1" s="1"/>
  <c r="P49" i="1"/>
  <c r="P48" i="1" s="1"/>
  <c r="O49" i="1"/>
  <c r="O48" i="1" s="1"/>
  <c r="I49" i="1"/>
  <c r="I87" i="1"/>
  <c r="P87" i="1"/>
  <c r="O87" i="1" s="1"/>
  <c r="E87" i="1"/>
  <c r="M87" i="1" s="1"/>
  <c r="H79" i="1"/>
  <c r="E49" i="1"/>
  <c r="E48" i="1" s="1"/>
  <c r="I13" i="1" l="1"/>
  <c r="Q87" i="1"/>
  <c r="I15" i="1"/>
  <c r="I9" i="1"/>
  <c r="Q49" i="1"/>
  <c r="Q48" i="1" s="1"/>
  <c r="I48" i="1"/>
  <c r="I11" i="1"/>
  <c r="M49" i="1"/>
  <c r="M48" i="1" s="1"/>
  <c r="H10" i="1"/>
  <c r="H9" i="1" s="1"/>
  <c r="H121" i="1" s="1"/>
  <c r="I116" i="1"/>
  <c r="I115" i="1" s="1"/>
  <c r="E116" i="1"/>
  <c r="E115" i="1" s="1"/>
  <c r="I114" i="1"/>
  <c r="I113" i="1" s="1"/>
  <c r="E114" i="1"/>
  <c r="E113" i="1" s="1"/>
  <c r="I118" i="1"/>
  <c r="I117" i="1" s="1"/>
  <c r="E118" i="1"/>
  <c r="E117" i="1" s="1"/>
  <c r="I100" i="1"/>
  <c r="I99" i="1" s="1"/>
  <c r="E100" i="1"/>
  <c r="E99" i="1" s="1"/>
  <c r="M118" i="1" l="1"/>
  <c r="M117" i="1" s="1"/>
  <c r="Q118" i="1"/>
  <c r="Q117" i="1" s="1"/>
  <c r="Q116" i="1"/>
  <c r="Q115" i="1" s="1"/>
  <c r="Q100" i="1"/>
  <c r="Q99" i="1" s="1"/>
  <c r="Q114" i="1"/>
  <c r="Q113" i="1" s="1"/>
  <c r="P10" i="1"/>
  <c r="P9" i="1" s="1"/>
  <c r="M116" i="1"/>
  <c r="M115" i="1" s="1"/>
  <c r="M100" i="1"/>
  <c r="M99" i="1" s="1"/>
  <c r="M114" i="1"/>
  <c r="M113" i="1" s="1"/>
  <c r="I93" i="1"/>
  <c r="I92" i="1" s="1"/>
  <c r="E93" i="1"/>
  <c r="E92" i="1" s="1"/>
  <c r="G61" i="1"/>
  <c r="G60" i="1" s="1"/>
  <c r="K61" i="1"/>
  <c r="K60" i="1" s="1"/>
  <c r="E57" i="1"/>
  <c r="E14" i="1"/>
  <c r="Q92" i="1" l="1"/>
  <c r="M14" i="1"/>
  <c r="M13" i="1" s="1"/>
  <c r="E13" i="1"/>
  <c r="Q14" i="1"/>
  <c r="Q13" i="1" s="1"/>
  <c r="M57" i="1"/>
  <c r="M56" i="1" s="1"/>
  <c r="Q57" i="1"/>
  <c r="Q56" i="1" s="1"/>
  <c r="E56" i="1"/>
  <c r="Q93" i="1"/>
  <c r="M93" i="1"/>
  <c r="M92" i="1" s="1"/>
  <c r="E61" i="1"/>
  <c r="O61" i="1"/>
  <c r="O60" i="1" s="1"/>
  <c r="P80" i="1"/>
  <c r="P83" i="1"/>
  <c r="O83" i="1" s="1"/>
  <c r="K83" i="1"/>
  <c r="P82" i="1"/>
  <c r="O82" i="1" s="1"/>
  <c r="I81" i="1"/>
  <c r="P84" i="1"/>
  <c r="O84" i="1" s="1"/>
  <c r="M84" i="1" s="1"/>
  <c r="K84" i="1"/>
  <c r="I84" i="1" s="1"/>
  <c r="O88" i="1"/>
  <c r="K88" i="1"/>
  <c r="I88" i="1" s="1"/>
  <c r="K79" i="1" l="1"/>
  <c r="P79" i="1"/>
  <c r="Q61" i="1"/>
  <c r="Q60" i="1" s="1"/>
  <c r="E60" i="1"/>
  <c r="I83" i="1"/>
  <c r="P61" i="1"/>
  <c r="P60" i="1" s="1"/>
  <c r="M61" i="1"/>
  <c r="M60" i="1" s="1"/>
  <c r="O80" i="1"/>
  <c r="O79" i="1" s="1"/>
  <c r="M83" i="1"/>
  <c r="M82" i="1"/>
  <c r="I108" i="1"/>
  <c r="I107" i="1" s="1"/>
  <c r="I106" i="1"/>
  <c r="I105" i="1" s="1"/>
  <c r="P110" i="1"/>
  <c r="I110" i="1"/>
  <c r="I109" i="1" s="1"/>
  <c r="P112" i="1"/>
  <c r="I112" i="1"/>
  <c r="I111" i="1" s="1"/>
  <c r="P106" i="1"/>
  <c r="P105" i="1" s="1"/>
  <c r="I89" i="1"/>
  <c r="I97" i="1"/>
  <c r="I96" i="1" s="1"/>
  <c r="K97" i="1"/>
  <c r="K96" i="1" s="1"/>
  <c r="K95" i="1"/>
  <c r="K94" i="1" s="1"/>
  <c r="P91" i="1"/>
  <c r="P90" i="1" s="1"/>
  <c r="I91" i="1"/>
  <c r="I90" i="1" s="1"/>
  <c r="O19" i="1"/>
  <c r="M19" i="1" s="1"/>
  <c r="O37" i="1"/>
  <c r="O36" i="1" s="1"/>
  <c r="O39" i="1"/>
  <c r="O38" i="1" s="1"/>
  <c r="O41" i="1"/>
  <c r="O40" i="1" s="1"/>
  <c r="O51" i="1"/>
  <c r="O50" i="1" s="1"/>
  <c r="O59" i="1"/>
  <c r="O58" i="1" s="1"/>
  <c r="O71" i="1"/>
  <c r="O70" i="1" s="1"/>
  <c r="K18" i="1"/>
  <c r="K19" i="1"/>
  <c r="I19" i="1" s="1"/>
  <c r="K37" i="1"/>
  <c r="K39" i="1"/>
  <c r="K41" i="1"/>
  <c r="K23" i="1"/>
  <c r="K26" i="1"/>
  <c r="K51" i="1"/>
  <c r="K59" i="1"/>
  <c r="K62" i="1"/>
  <c r="K71" i="1"/>
  <c r="K70" i="1" s="1"/>
  <c r="P73" i="1"/>
  <c r="I75" i="1"/>
  <c r="I74" i="1" s="1"/>
  <c r="O18" i="1" l="1"/>
  <c r="K17" i="1"/>
  <c r="I26" i="1"/>
  <c r="O26" i="1"/>
  <c r="M26" i="1" s="1"/>
  <c r="I23" i="1"/>
  <c r="O23" i="1"/>
  <c r="O112" i="1"/>
  <c r="O111" i="1" s="1"/>
  <c r="P111" i="1"/>
  <c r="O110" i="1"/>
  <c r="O109" i="1" s="1"/>
  <c r="P109" i="1"/>
  <c r="M97" i="1"/>
  <c r="M96" i="1" s="1"/>
  <c r="I79" i="1"/>
  <c r="O73" i="1"/>
  <c r="O72" i="1" s="1"/>
  <c r="P72" i="1"/>
  <c r="I71" i="1"/>
  <c r="I70" i="1" s="1"/>
  <c r="I59" i="1"/>
  <c r="I58" i="1" s="1"/>
  <c r="K58" i="1"/>
  <c r="Q83" i="1"/>
  <c r="I51" i="1"/>
  <c r="K50" i="1"/>
  <c r="K40" i="1"/>
  <c r="I39" i="1"/>
  <c r="I38" i="1" s="1"/>
  <c r="K38" i="1"/>
  <c r="I37" i="1"/>
  <c r="K36" i="1"/>
  <c r="I95" i="1"/>
  <c r="I94" i="1" s="1"/>
  <c r="I18" i="1"/>
  <c r="O78" i="1"/>
  <c r="O76" i="1" s="1"/>
  <c r="I63" i="1"/>
  <c r="I62" i="1" s="1"/>
  <c r="O63" i="1"/>
  <c r="O62" i="1" s="1"/>
  <c r="M80" i="1"/>
  <c r="M71" i="1"/>
  <c r="M70" i="1" s="1"/>
  <c r="M89" i="1"/>
  <c r="M51" i="1"/>
  <c r="M50" i="1" s="1"/>
  <c r="M39" i="1"/>
  <c r="M38" i="1" s="1"/>
  <c r="O91" i="1"/>
  <c r="O90" i="1" s="1"/>
  <c r="M95" i="1"/>
  <c r="M94" i="1" s="1"/>
  <c r="I72" i="1"/>
  <c r="M41" i="1"/>
  <c r="M40" i="1" s="1"/>
  <c r="K121" i="1" l="1"/>
  <c r="M110" i="1"/>
  <c r="M109" i="1" s="1"/>
  <c r="O17" i="1"/>
  <c r="M23" i="1"/>
  <c r="I17" i="1"/>
  <c r="Q78" i="1"/>
  <c r="Q76" i="1"/>
  <c r="P63" i="1"/>
  <c r="P62" i="1" s="1"/>
  <c r="I40" i="1"/>
  <c r="I50" i="1"/>
  <c r="I36" i="1"/>
  <c r="M78" i="1"/>
  <c r="M76" i="1" s="1"/>
  <c r="M63" i="1"/>
  <c r="M62" i="1" s="1"/>
  <c r="M91" i="1"/>
  <c r="M90" i="1" s="1"/>
  <c r="E89" i="1"/>
  <c r="Q89" i="1" s="1"/>
  <c r="I121" i="1" l="1"/>
  <c r="Q84" i="1"/>
  <c r="M75" i="1"/>
  <c r="M74" i="1" s="1"/>
  <c r="M88" i="1"/>
  <c r="M73" i="1" l="1"/>
  <c r="M72" i="1" s="1"/>
  <c r="M59" i="1"/>
  <c r="M58" i="1" s="1"/>
  <c r="P108" i="1"/>
  <c r="E82" i="1"/>
  <c r="Q82" i="1" s="1"/>
  <c r="E71" i="1"/>
  <c r="Q70" i="1" s="1"/>
  <c r="E112" i="1"/>
  <c r="E111" i="1" s="1"/>
  <c r="G71" i="1"/>
  <c r="G70" i="1" s="1"/>
  <c r="G121" i="1" s="1"/>
  <c r="E63" i="1"/>
  <c r="E41" i="1"/>
  <c r="E62" i="1" l="1"/>
  <c r="Q62" i="1" s="1"/>
  <c r="P107" i="1"/>
  <c r="P121" i="1" s="1"/>
  <c r="Q71" i="1"/>
  <c r="Q63" i="1"/>
  <c r="M112" i="1"/>
  <c r="M111" i="1" s="1"/>
  <c r="Q112" i="1"/>
  <c r="Q111" i="1" s="1"/>
  <c r="E40" i="1"/>
  <c r="Q41" i="1"/>
  <c r="Q40" i="1" s="1"/>
  <c r="M81" i="1"/>
  <c r="M79" i="1" s="1"/>
  <c r="O108" i="1"/>
  <c r="O107" i="1" s="1"/>
  <c r="E59" i="1"/>
  <c r="E95" i="1"/>
  <c r="E81" i="1"/>
  <c r="Q81" i="1" s="1"/>
  <c r="E37" i="1"/>
  <c r="E16" i="1"/>
  <c r="E7" i="1"/>
  <c r="Q95" i="1" l="1"/>
  <c r="Q94" i="1" s="1"/>
  <c r="E94" i="1"/>
  <c r="Q59" i="1"/>
  <c r="Q58" i="1" s="1"/>
  <c r="E58" i="1"/>
  <c r="M16" i="1"/>
  <c r="M15" i="1" s="1"/>
  <c r="E15" i="1"/>
  <c r="Q16" i="1"/>
  <c r="Q15" i="1" s="1"/>
  <c r="E36" i="1"/>
  <c r="Q37" i="1"/>
  <c r="Q36" i="1" s="1"/>
  <c r="M8" i="1"/>
  <c r="M7" i="1" s="1"/>
  <c r="M108" i="1"/>
  <c r="M107" i="1" s="1"/>
  <c r="E108" i="1"/>
  <c r="E12" i="1"/>
  <c r="E75" i="1"/>
  <c r="Q108" i="1" l="1"/>
  <c r="Q107" i="1" s="1"/>
  <c r="E107" i="1"/>
  <c r="Q75" i="1"/>
  <c r="E74" i="1"/>
  <c r="M12" i="1"/>
  <c r="M11" i="1" s="1"/>
  <c r="Q12" i="1"/>
  <c r="Q11" i="1" s="1"/>
  <c r="E97" i="1"/>
  <c r="E96" i="1" s="1"/>
  <c r="E51" i="1"/>
  <c r="E10" i="1"/>
  <c r="E23" i="1"/>
  <c r="E17" i="1" s="1"/>
  <c r="Q74" i="1" l="1"/>
  <c r="Q23" i="1"/>
  <c r="E9" i="1"/>
  <c r="Q10" i="1"/>
  <c r="Q9" i="1" s="1"/>
  <c r="Q97" i="1"/>
  <c r="Q96" i="1" s="1"/>
  <c r="E50" i="1"/>
  <c r="Q51" i="1"/>
  <c r="Q50" i="1" s="1"/>
  <c r="M10" i="1"/>
  <c r="M9" i="1" s="1"/>
  <c r="Q73" i="1" l="1"/>
  <c r="E72" i="1"/>
  <c r="Q72" i="1" s="1"/>
  <c r="O106" i="1"/>
  <c r="E106" i="1"/>
  <c r="E80" i="1"/>
  <c r="Q17" i="1"/>
  <c r="E110" i="1"/>
  <c r="E91" i="1"/>
  <c r="E90" i="1" s="1"/>
  <c r="E88" i="1"/>
  <c r="Q88" i="1" s="1"/>
  <c r="E39" i="1"/>
  <c r="Q26" i="1"/>
  <c r="E79" i="1" l="1"/>
  <c r="Q110" i="1"/>
  <c r="Q109" i="1" s="1"/>
  <c r="E109" i="1"/>
  <c r="Q106" i="1"/>
  <c r="Q105" i="1" s="1"/>
  <c r="E105" i="1"/>
  <c r="O105" i="1"/>
  <c r="O121" i="1" s="1"/>
  <c r="Q80" i="1"/>
  <c r="Q18" i="1"/>
  <c r="E38" i="1"/>
  <c r="Q39" i="1"/>
  <c r="Q38" i="1" s="1"/>
  <c r="Q91" i="1"/>
  <c r="Q90" i="1" s="1"/>
  <c r="M106" i="1"/>
  <c r="M105" i="1" s="1"/>
  <c r="M18" i="1"/>
  <c r="E121" i="1" l="1"/>
  <c r="Q121" i="1" s="1"/>
  <c r="Q79" i="1"/>
  <c r="M17" i="1"/>
  <c r="M121" i="1" s="1"/>
  <c r="P67" i="1"/>
  <c r="P66" i="1" s="1"/>
  <c r="O66" i="1"/>
  <c r="M66" i="1"/>
</calcChain>
</file>

<file path=xl/sharedStrings.xml><?xml version="1.0" encoding="utf-8"?>
<sst xmlns="http://schemas.openxmlformats.org/spreadsheetml/2006/main" count="258" uniqueCount="154">
  <si>
    <t>Код Програмної класифікації видатків та кредитування місцевого бюджету</t>
  </si>
  <si>
    <t>Усього</t>
  </si>
  <si>
    <t>Загальний фонд</t>
  </si>
  <si>
    <t>Спеціальний фонд</t>
  </si>
  <si>
    <t>усього</t>
  </si>
  <si>
    <t>у тому числі бюджет розвитку</t>
  </si>
  <si>
    <t>0212010</t>
  </si>
  <si>
    <t>Багатопрофільна стаціонарна медична допомога населенню</t>
  </si>
  <si>
    <t>0212111</t>
  </si>
  <si>
    <t>Первинна медична допомога населенню, що надається центрами первинної медичної (медико-санітарної) допомоги</t>
  </si>
  <si>
    <t>0212146</t>
  </si>
  <si>
    <t>Відшкодування вартості лікарських засобів для лікування окремих захворювань</t>
  </si>
  <si>
    <t>0213031</t>
  </si>
  <si>
    <t>Надання інших пільг окремим категоріям громадян відповідно до законодавства</t>
  </si>
  <si>
    <t>0213180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</si>
  <si>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</si>
  <si>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0213242</t>
  </si>
  <si>
    <t>Інші заходи у сфері соціального захисту і соціального забезпечення</t>
  </si>
  <si>
    <t>0213033</t>
  </si>
  <si>
    <t>Компенсаційні виплати на пільговий проїзд автомобільним транспортом окремим категоріям громадян</t>
  </si>
  <si>
    <t>0213035</t>
  </si>
  <si>
    <t>Компенсаційні виплати за пільговий проїзд окремих категорій громадян на залізничному транспорті</t>
  </si>
  <si>
    <t>Підтримка спорту вищих досягнень та організацій, які здійснюють фізкультурно-спортивну діяльність в регіоні</t>
  </si>
  <si>
    <t>0216013</t>
  </si>
  <si>
    <t>Забезпечення діяльності водопровідно-каналізаційного господарства</t>
  </si>
  <si>
    <t>0216030</t>
  </si>
  <si>
    <t>Організація благоустрою населених пунктів</t>
  </si>
  <si>
    <t>0217130</t>
  </si>
  <si>
    <t>Програма розроблення містобудівної документації, комплексного плану просторового розвитку території Бібрської міської територіальної громади на 2022-2025 роки</t>
  </si>
  <si>
    <t>Здійснення заходів із землеустрою</t>
  </si>
  <si>
    <t>0218110</t>
  </si>
  <si>
    <t>Програма створення і використання матеріального резерву, матеріально-технічних ресурсів для запобігання і ліквідації наслідків ймовірних надзвичайних ситуацій техногенного і природного характеру у Бібрській міській територіальній громаді на 2022-2025 роки</t>
  </si>
  <si>
    <t>Заходи із запобігання та ліквідації надзвичайних ситуацій та наслідків стихійного лиха</t>
  </si>
  <si>
    <t>0218240</t>
  </si>
  <si>
    <t>Заходи та роботи з територіальної оборони</t>
  </si>
  <si>
    <t>0218340</t>
  </si>
  <si>
    <t>Природоохоронні заходи за рахунок цільових фондів</t>
  </si>
  <si>
    <t>Відділ освіти виконавчого комітету Бібрської міської ради</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</si>
  <si>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</si>
  <si>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</si>
  <si>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</si>
  <si>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</si>
  <si>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0611142</t>
  </si>
  <si>
    <t>Інші програми та заходи у сфері освіти</t>
  </si>
  <si>
    <t>0613140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</si>
  <si>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</si>
  <si>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Служба у справах дітей Бібрської міської ради</t>
  </si>
  <si>
    <t>0916083</t>
  </si>
  <si>
    <t>Програма забезпечення житлом дітей-сиріт, дітей позбавлених батьківського піклування, та осіб з їх числа у Бібрській міській територіальній громаді на 2021-2025 роки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</si>
  <si>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</si>
  <si>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Інші субвенції з місцевого бюджету</t>
  </si>
  <si>
    <t>3719800</t>
  </si>
  <si>
    <t>Субвенція з місцевого бюджету державному бюджету на виконання програм соціально-економічного розвитку регіонів</t>
  </si>
  <si>
    <t>УСЬОГО</t>
  </si>
  <si>
    <t>Відділ фінансів виконавчого комітету Бібрської міської ради</t>
  </si>
  <si>
    <t>Надання позашкільної освіти закладами позашкільної освіти, заходи із позашкільної роботи з дітьми</t>
  </si>
  <si>
    <t>0611070</t>
  </si>
  <si>
    <t>0210180</t>
  </si>
  <si>
    <t>Інша діяльність у сфері державного управління</t>
  </si>
  <si>
    <t>Інші програми та заходи у сфері охорони здоров'я</t>
  </si>
  <si>
    <t>Касові видатки</t>
  </si>
  <si>
    <t>Залишок коштів</t>
  </si>
  <si>
    <t>Програма компенсації пільгових перевезень окремих категорій громадян Бібрської міської територіальної громади залізничним транспортом приміського сполучення на 2024-2025 роки</t>
  </si>
  <si>
    <t>Програма охорони та збереження пам’яток культурної спадщини на території Бібрської міської територіальної громади ради на 2024-2025 роки</t>
  </si>
  <si>
    <t>План з урахуванням змін</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</si>
  <si>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</si>
  <si>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Програма надання соціальних послуг з догляду на непрофесійній основі Бібрської міської територіальної громади на 2024-2025 роки </t>
  </si>
  <si>
    <t>0217461</t>
  </si>
  <si>
    <t>Утримання та розвиток автомобільних доріг та дорожньої інфраструктури за рахунок коштів місцевого бюджету</t>
  </si>
  <si>
    <t xml:space="preserve">                                                                                                                                                                                                                                                                                     Програма будівництва, реконструкції, ремонту та утримання вулиць і доріг на території Бібрської міської територіальної громади на 2024-2026 роки
</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</si>
  <si>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</si>
  <si>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Програми Бібрської міської територіальної громади, фінансування, яких здійснюється у 2025 році</t>
  </si>
  <si>
    <t xml:space="preserve">Програма з реалізації заходів регіональних, пам'ятних, святкових та історичних дат, представницьких витрат на території Бібрської міської територіальної громади на 2025 рік </t>
  </si>
  <si>
    <t>Програма фінансової підтримки та розвитку медичного закладу КНП "Бібрська міська лікарня" Бібрської міської ради Львівського району Львівської області на 2025-2026 роки</t>
  </si>
  <si>
    <t>Програма фінансової підтримки первинної ланки закладів охорони здоров'я на території Бібрської міської територіальної громади на 2025 рік</t>
  </si>
  <si>
    <t xml:space="preserve">Програма безоплатного та пільгового відпуску лікарських засобів за рецептами лікарів у разі амбулаторного лікування окремих груп населення за певними категоріями захворювань на 2025-2027 роки. </t>
  </si>
  <si>
    <t>0212152</t>
  </si>
  <si>
    <t>Програма інфекційного контролю та дотримання заходів із запобігання інфекціям, пов'язаних з наданням медичної допомоги в КНП "ЦПМСД Бібрської міської ради " на 2025 рік</t>
  </si>
  <si>
    <t>Програма фінансування заходів у сфері соціального захисту і соціального забезпечення  Бібрської міської територіальної громади на 2024-2025 роки (нова редакція)</t>
  </si>
  <si>
    <t>Програма компенсації витрат на проїзд пільгових категорій громадян, які проживають на території Бібрської міської територіальної громади на 2025-2027 роки</t>
  </si>
  <si>
    <t>Проектування, реставрація та охорона пам'яток культурної спадщини</t>
  </si>
  <si>
    <t>Програма фінансової підтримки комунального підприємства "Бібрський  водоканал" Бібрської міської ради на 2025-2026 роки</t>
  </si>
  <si>
    <t>0217110</t>
  </si>
  <si>
    <t>Реалізація програм в галузі сільського господарства</t>
  </si>
  <si>
    <t>Програма підтримки та розвитку галузі тваринництва Бібрської міської територіальної громади на 2025-2026 роки</t>
  </si>
  <si>
    <t>Реалізація інших заходів щодо соціально-економічного розвитку територій</t>
  </si>
  <si>
    <t>Програма співфінансування інвестиційних та грантових проектів Бібрської міської територіальної громади на 2025-2028 роки</t>
  </si>
  <si>
    <t>Програма створення місцевої автоматизованої системи централізованого оповіщення на території  Бібрської міської територіальної громади на 2025-2026 роки</t>
  </si>
  <si>
    <t xml:space="preserve">Програма заходів національного спротиву, територіальної оборони, забезпечення громадського порядку та безпеки громадян Бібрської міської територіальної громади на 2025 рік  </t>
  </si>
  <si>
    <t>Програма з охорони навколишнього природного середовища на території  Бібрської міської територіальної громади на 2025-2026 роки</t>
  </si>
  <si>
    <t xml:space="preserve">Комплексна Програма розвитку освіти Бібрської міської територіальної громади на 2023-2025 роки </t>
  </si>
  <si>
    <t>Інші заходи та заклади молодіжної політики</t>
  </si>
  <si>
    <t>Програма розвитку та фінансової підтримки КУ "Молодіжний центр" Бібрської міської ради Львівського району Львівської області на 2025 рік</t>
  </si>
  <si>
    <t>Забезпечення діяльності палаців і будинків культури, клубів, центрів дозвілля та інших клубних закладів</t>
  </si>
  <si>
    <t>Інші заходи в галузі культури і мистецтва</t>
  </si>
  <si>
    <t>Програма з відзначення державних свят та реалізація культурних заходів на території Бібрської міської територіальної громади на 2025 рік</t>
  </si>
  <si>
    <t xml:space="preserve">Програма підтримки розвитку пріоритетних видів спорту на території Бібрської міської територіальної громади на 2025 рік
</t>
  </si>
  <si>
    <t>Програма інформатизації "Цифрова Бібрська міська територіальна громада" на 2025-2027 роки</t>
  </si>
  <si>
    <t xml:space="preserve">Програма покращення матеріально-технічного забезпечення військової частини 3002 Національної гвардії України на 2025 рік </t>
  </si>
  <si>
    <t>Програма підтримки Збройних сил України, Національної гвардії України,  та Державної прикордонної служби України на 2025 рік</t>
  </si>
  <si>
    <t>Програма з реалізації проекту "Поліцейський офіцер громади" на території Бібрської міської територіальної громади на 2025 рік</t>
  </si>
  <si>
    <t>Програма забезпечення заходів у сфері державної безпеки України та ефективної діяльності Управління Служби Безпеки України у Львівській області на 2025 рік</t>
  </si>
  <si>
    <t>Програма матеріальної підтримки ГУНП у Львівській області для забезпечення батальйону поліції особливого призначення "Корпус оперативно-раптової дії "стрілецький"" на 2025 рік</t>
  </si>
  <si>
    <t>Програма розвитку цивільного захисту, пожежної та техногенної безпеки на 2025 рік</t>
  </si>
  <si>
    <t>Програма формування податкової культури у Бібрській міській територіальній громаді на 2025 рік</t>
  </si>
  <si>
    <t>0611183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</si>
  <si>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</si>
  <si>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0611275</t>
  </si>
  <si>
    <t>Програма капітального будівництва, реконструкції, капітального та поточного ремонтів об'єктів соціально-культурного та житлово-комунального призначення Бібрської міської територіальної громади на 2025-2027 роки</t>
  </si>
  <si>
    <t>0213160</t>
  </si>
  <si>
    <t>0214060</t>
  </si>
  <si>
    <t>0214084</t>
  </si>
  <si>
    <t>0217370</t>
  </si>
  <si>
    <t>0214082</t>
  </si>
  <si>
    <t>Програма заходів із пошуку, ексгумації, перепоховання жертв воєн, політичних репресій та учасників визвольної боротьби, упорядкування їхніх могил на території Бібрської міської територіальної громади на 2025-2026 роки</t>
  </si>
  <si>
    <t>№ з/п</t>
  </si>
  <si>
    <t>Разом по програмі</t>
  </si>
  <si>
    <t>Виконавчий комітет Бібрської міської ради</t>
  </si>
  <si>
    <t>Відділ культури, туризму, молоді та спорту виконавчого комітету Бібрської міської ради</t>
  </si>
  <si>
    <t xml:space="preserve">Програма благоустрою населених пунктів  Бібрської міської територіальної громади на 2025-2026 роки. </t>
  </si>
  <si>
    <t>КП "Рідне місто"</t>
  </si>
  <si>
    <t>КП "Нові Стрілища"</t>
  </si>
  <si>
    <t>1.'Надання одноразової адресної грошової допомоги  членам сімей військовослужбовців, які (рідні яких) виконують обов’язок щодо захисту територіальної цілісності і суверенітету України та несуть службу у зоні бойових дій, членам сімей військовослужбовці, яких пропали безвісти за особливих обставин,  членам сімей військовослужбовців, які загинули (померли) чи були поранені під час проходження військової служби за період повномасштабного вторгнення російської федерації на територію України</t>
  </si>
  <si>
    <t>2.Надання одноразової грошової допомоги громадянам, які опинилися в скрутному життєвому та матеріальному-побутовому становищі внаслідок важкого захворювання, оперативного втручання (онкологічні захворювання, лікування внаслідок інфарктів та інсультів, на проходження діалізу)</t>
  </si>
  <si>
    <t>3.Надання компенсації на поховання окремим категоріям громадян</t>
  </si>
  <si>
    <t>4.Забезпечити виплату одноразових грошових допомог учасникам БД які воювали на території інших держав та учасникам ліквідації на ЧАЕС</t>
  </si>
  <si>
    <t>5.Забезпечити виплату одноразової грошової допомоги інвалідам І та ІІ групи по зору</t>
  </si>
  <si>
    <t>6.Забезпечити виплату одноразової грошової допомоги інвалідам І та ІІ групи по слуху</t>
  </si>
  <si>
    <t xml:space="preserve">7.Забезпечити виплату одноразової грошової допомоги дітям-студентам  учасників бойових дій </t>
  </si>
  <si>
    <t>8.Надання одноразової грошової допомоги  військовослужбовцям, які вступили на військову службу за контрактом</t>
  </si>
  <si>
    <t>9.Забезпечити виплату одноразової адресної допомоги малозабезпеченим громадянам, які реабілітовані та потерпіли від політичних репресій (діти політв’язнів)</t>
  </si>
  <si>
    <t>1.Забезпечити своєчасне та повне надання пільг згідно законодавства, рішень органів виконавчої влади та органів місцевого самоврядування на житлово-комунальні послуги, природний газ, послуги зв'язку (абонплата учасникам БД УПА)</t>
  </si>
  <si>
    <t>2.Придбання 2 м3 дров учасникам бойових дій</t>
  </si>
  <si>
    <t>1.Забезпечити відшкодування вартості проїзного документа учасникам ЧАЕС один раз на рік по території України</t>
  </si>
  <si>
    <t>2.Забезпечити санаторно-курортними путівками ветеранів війни</t>
  </si>
  <si>
    <t>3.Забезпечити санаторно-курортними путівками осіб з інвалідністю загального захворювання та інвалідів з дитинства</t>
  </si>
  <si>
    <t>0217670</t>
  </si>
  <si>
    <t>Внески до статутного капіталу суб`єктів господарювання</t>
  </si>
  <si>
    <t>Програма поповнення статутних капіталів комунальних підприємств, установ та організацій Бібрської міської ради Львівського району Львівської області у 2025-2028 роках</t>
  </si>
  <si>
    <t>Програма матеріальної підтримки відділення поліції № 2 Львівського районного управління поліції № 2 ГУНП у Львівській області з питань покращення матеріально-технічної бази, забезпечення охорони публічного порядку та безпеки, профілактики правопорушень, законності, охорони прав, свобод і законних інтересів громадян Бібрської міської територіальної громади на 2025 рік</t>
  </si>
  <si>
    <t>Найменування головного розпорядника коштів місцевого бюджету/ відповідального виконавця</t>
  </si>
  <si>
    <t>Найменування бюджетної програми згідно з Типовою програмною класифікацією видатків та кредитування місцевого бюджету</t>
  </si>
  <si>
    <t>Відсоток фінансування</t>
  </si>
  <si>
    <t>0218330</t>
  </si>
  <si>
    <t>Інша діяльність у сфері екології та охорони природних ресурсів</t>
  </si>
  <si>
    <t>Програма фінансової підтримки КЗ ЛОР "Підкамінський психоневрологічний інтернат" на 2025 рік</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</si>
  <si>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</si>
  <si>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t>
  </si>
  <si>
    <t>0215070</t>
  </si>
  <si>
    <t>Будівництво споруд, установ та закладів фізичної культури і спорту</t>
  </si>
  <si>
    <t>Заходи з енергозбереження</t>
  </si>
  <si>
    <t>Програма енергоефективності та енергозбереження комунальних закладів Бібрської міської територіальної тгромади на 2025-2026 роки</t>
  </si>
  <si>
    <t>0217640</t>
  </si>
  <si>
    <t>станом на 30 грудня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</si>
</sst>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23" x14ac:knownFonts="1">
    <font>
      <sz val="11"/>
      <color theme="1"/>
      <name val="Calibri"/>
      <family val="2"/>
      <scheme val="minor"/>
    </font>
    <font>
      <sz val="11"/>
      <color theme="1"/>
      <name val="Calibri"/>
      <family val="2"/>
      <scheme val="minor"/>
    </font>
    <font>
      <sz val="11"/>
      <color theme="1"/>
      <name val="Times New Roman"/>
      <family val="1"/>
      <charset val="204"/>
    </font>
    <font>
      <b/>
      <sz val="10"/>
      <color theme="1"/>
      <name val="Times New Roman"/>
      <family val="1"/>
      <charset val="204"/>
    </font>
    <font>
      <sz val="10"/>
      <color theme="1"/>
      <name val="Times New Roman"/>
      <family val="1"/>
      <charset val="204"/>
    </font>
    <font>
      <b/>
      <sz val="16"/>
      <color theme="1"/>
      <name val="Times New Roman"/>
      <family val="1"/>
      <charset val="204"/>
    </font>
    <font>
      <sz val="10"/>
      <name val="Times New Roman"/>
      <family val="1"/>
      <charset val="204"/>
    </font>
    <font>
      <sz val="11"/>
      <color indexed="17"/>
      <name val="Calibri"/>
      <family val="2"/>
      <charset val="204"/>
    </font>
    <font>
      <b/>
      <sz val="11"/>
      <color theme="1"/>
      <name val="Times New Roman"/>
      <family val="1"/>
      <charset val="204"/>
    </font>
    <font>
      <b/>
      <i/>
      <sz val="11"/>
      <color theme="1"/>
      <name val="Times New Roman"/>
      <family val="1"/>
      <charset val="204"/>
    </font>
    <font>
      <b/>
      <i/>
      <sz val="11"/>
      <name val="Times New Roman"/>
      <family val="1"/>
      <charset val="204"/>
    </font>
    <font>
      <sz val="9"/>
      <color theme="1"/>
      <name val="Times New Roman"/>
      <family val="1"/>
      <charset val="204"/>
    </font>
    <font>
      <b/>
      <i/>
      <sz val="10"/>
      <color theme="1"/>
      <name val="Times New Roman"/>
      <family val="1"/>
      <charset val="204"/>
    </font>
    <font>
      <sz val="11"/>
      <name val="Times New Roman"/>
      <family val="1"/>
      <charset val="204"/>
    </font>
    <font>
      <i/>
      <sz val="10"/>
      <color theme="1"/>
      <name val="Times New Roman"/>
      <family val="1"/>
      <charset val="204"/>
    </font>
    <font>
      <b/>
      <sz val="16"/>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0"/>
      <name val="Times New Roman"/>
      <family val="1"/>
      <charset val="204"/>
    </font>
    <font>
      <b/>
      <sz val="11"/>
      <name val="Times New Roman"/>
      <family val="1"/>
      <charset val="204"/>
    </font>
    <font>
      <b/>
      <i/>
      <sz val="10"/>
      <name val="Times New Roman"/>
      <family val="1"/>
      <charset val="204"/>
    </font>
    <font>
      <sz val="9"/>
      <name val="Times New Roman"/>
      <family val="1"/>
      <charset val="204"/>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indexed="26"/>
      </patternFill>
    </fill>
    <fill>
      <patternFill patternType="solid">
        <fgColor indexed="42"/>
        <bgColor indexed="27"/>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0" fontId="7" fillId="5" borderId="0" applyNumberFormat="0" applyBorder="0" applyAlignment="0" applyProtection="0"/>
  </cellStyleXfs>
  <cellXfs count="35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3" borderId="0" xfId="0" applyFont="1" applyFill="1"/>
    <xf numFmtId="0" fontId="4" fillId="3" borderId="0" xfId="0" applyFont="1" applyFill="1"/>
    <xf numFmtId="0" fontId="3" fillId="3" borderId="0" xfId="0" applyFont="1" applyFill="1"/>
    <xf numFmtId="0" fontId="8" fillId="3" borderId="0" xfId="0" applyFont="1" applyFill="1"/>
    <xf numFmtId="0" fontId="2" fillId="3" borderId="0" xfId="0" applyFont="1" applyFill="1" applyBorder="1"/>
    <xf numFmtId="0" fontId="2" fillId="3" borderId="0" xfId="0" applyFont="1" applyFill="1" applyAlignment="1">
      <alignment horizontal="center" vertical="center"/>
    </xf>
    <xf numFmtId="0" fontId="2" fillId="3" borderId="0" xfId="0" applyFont="1" applyFill="1" applyAlignment="1">
      <alignment horizontal="center"/>
    </xf>
    <xf numFmtId="0" fontId="14" fillId="3" borderId="0" xfId="0" applyFont="1" applyFill="1" applyAlignment="1">
      <alignment horizontal="center"/>
    </xf>
    <xf numFmtId="0" fontId="14" fillId="3" borderId="0" xfId="0" applyFont="1" applyFill="1" applyAlignment="1">
      <alignment horizontal="center" vertical="center"/>
    </xf>
    <xf numFmtId="43" fontId="3" fillId="3" borderId="8" xfId="1" quotePrefix="1" applyFont="1" applyFill="1" applyBorder="1" applyAlignment="1">
      <alignment horizontal="center" vertical="center" wrapText="1"/>
    </xf>
    <xf numFmtId="43" fontId="4" fillId="3" borderId="10" xfId="1" applyFont="1" applyFill="1" applyBorder="1" applyAlignment="1">
      <alignment horizontal="center" vertical="center"/>
    </xf>
    <xf numFmtId="43" fontId="3" fillId="3" borderId="8" xfId="1" applyFont="1" applyFill="1" applyBorder="1" applyAlignment="1">
      <alignment horizontal="center" vertical="center"/>
    </xf>
    <xf numFmtId="43" fontId="3" fillId="3" borderId="9" xfId="1" applyFont="1" applyFill="1" applyBorder="1" applyAlignment="1">
      <alignment horizontal="center" vertical="center"/>
    </xf>
    <xf numFmtId="43" fontId="4" fillId="3" borderId="11" xfId="1" applyFont="1" applyFill="1" applyBorder="1" applyAlignment="1">
      <alignment horizontal="center" vertical="center"/>
    </xf>
    <xf numFmtId="43" fontId="4" fillId="3" borderId="16" xfId="1" applyFont="1" applyFill="1" applyBorder="1" applyAlignment="1">
      <alignment horizontal="center" vertical="center"/>
    </xf>
    <xf numFmtId="43" fontId="4" fillId="3" borderId="1" xfId="1" applyFont="1" applyFill="1" applyBorder="1" applyAlignment="1">
      <alignment horizontal="center" vertical="center"/>
    </xf>
    <xf numFmtId="43" fontId="4" fillId="3" borderId="3" xfId="1" applyFont="1" applyFill="1" applyBorder="1" applyAlignment="1">
      <alignment horizontal="center" vertical="center"/>
    </xf>
    <xf numFmtId="43" fontId="4" fillId="3" borderId="28" xfId="1" applyFont="1" applyFill="1" applyBorder="1" applyAlignment="1">
      <alignment horizontal="center" vertical="center"/>
    </xf>
    <xf numFmtId="43" fontId="4" fillId="3" borderId="5" xfId="1" applyFont="1" applyFill="1" applyBorder="1" applyAlignment="1">
      <alignment horizontal="center" vertical="center"/>
    </xf>
    <xf numFmtId="43" fontId="4" fillId="3" borderId="5" xfId="1" quotePrefix="1" applyFont="1" applyFill="1" applyBorder="1" applyAlignment="1">
      <alignment horizontal="center" vertical="center" wrapText="1"/>
    </xf>
    <xf numFmtId="2" fontId="4" fillId="3" borderId="10" xfId="1" applyNumberFormat="1" applyFont="1" applyFill="1" applyBorder="1" applyAlignment="1">
      <alignment horizontal="center" vertical="center"/>
    </xf>
    <xf numFmtId="2" fontId="4" fillId="3" borderId="11" xfId="1"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3" xfId="1" applyNumberFormat="1" applyFont="1" applyFill="1" applyBorder="1" applyAlignment="1">
      <alignment horizontal="center" vertical="center"/>
    </xf>
    <xf numFmtId="2" fontId="4" fillId="3" borderId="25" xfId="1" applyNumberFormat="1" applyFont="1" applyFill="1" applyBorder="1" applyAlignment="1">
      <alignment horizontal="center" vertical="center"/>
    </xf>
    <xf numFmtId="2" fontId="3" fillId="3" borderId="8" xfId="1" quotePrefix="1" applyNumberFormat="1" applyFont="1" applyFill="1" applyBorder="1" applyAlignment="1">
      <alignment horizontal="center" vertical="center" wrapText="1"/>
    </xf>
    <xf numFmtId="2" fontId="3" fillId="3" borderId="9" xfId="1" quotePrefix="1" applyNumberFormat="1" applyFont="1" applyFill="1" applyBorder="1" applyAlignment="1">
      <alignment horizontal="center" vertical="center" wrapText="1"/>
    </xf>
    <xf numFmtId="0" fontId="8" fillId="3" borderId="0" xfId="0" applyFont="1" applyFill="1" applyBorder="1"/>
    <xf numFmtId="2" fontId="4" fillId="3" borderId="16" xfId="1" applyNumberFormat="1" applyFont="1" applyFill="1" applyBorder="1" applyAlignment="1">
      <alignment horizontal="center" vertical="center"/>
    </xf>
    <xf numFmtId="43" fontId="6" fillId="3" borderId="1" xfId="1" applyFont="1" applyFill="1" applyBorder="1" applyAlignment="1">
      <alignment horizontal="center" vertical="center"/>
    </xf>
    <xf numFmtId="2" fontId="6" fillId="3" borderId="1" xfId="1" applyNumberFormat="1" applyFont="1" applyFill="1" applyBorder="1" applyAlignment="1">
      <alignment horizontal="center" vertical="center"/>
    </xf>
    <xf numFmtId="0" fontId="4" fillId="3" borderId="0" xfId="0" applyFont="1" applyFill="1" applyBorder="1"/>
    <xf numFmtId="0" fontId="3" fillId="3" borderId="0" xfId="0" applyFont="1" applyFill="1" applyBorder="1"/>
    <xf numFmtId="43" fontId="3" fillId="3" borderId="3" xfId="1" applyFont="1" applyFill="1" applyBorder="1" applyAlignment="1">
      <alignment horizontal="center" vertical="center"/>
    </xf>
    <xf numFmtId="43" fontId="3" fillId="3" borderId="10" xfId="1" applyFont="1" applyFill="1" applyBorder="1" applyAlignment="1">
      <alignment horizontal="center" vertical="center"/>
    </xf>
    <xf numFmtId="2" fontId="3" fillId="3" borderId="10" xfId="1" applyNumberFormat="1" applyFont="1" applyFill="1" applyBorder="1" applyAlignment="1">
      <alignment horizontal="center" vertical="center"/>
    </xf>
    <xf numFmtId="43" fontId="3" fillId="3" borderId="21" xfId="1" quotePrefix="1" applyFont="1" applyFill="1" applyBorder="1" applyAlignment="1">
      <alignment horizontal="center" vertical="center" wrapText="1"/>
    </xf>
    <xf numFmtId="2" fontId="3" fillId="3" borderId="16" xfId="1" applyNumberFormat="1" applyFont="1" applyFill="1" applyBorder="1" applyAlignment="1">
      <alignment horizontal="center" vertical="center"/>
    </xf>
    <xf numFmtId="43" fontId="17" fillId="3" borderId="24" xfId="1" applyFont="1" applyFill="1" applyBorder="1" applyAlignment="1">
      <alignment horizontal="center" vertical="center"/>
    </xf>
    <xf numFmtId="0" fontId="16" fillId="3" borderId="0" xfId="0" applyFont="1" applyFill="1"/>
    <xf numFmtId="0" fontId="16" fillId="0" borderId="0" xfId="0" applyFont="1"/>
    <xf numFmtId="0" fontId="2" fillId="0" borderId="3" xfId="0" applyFont="1" applyBorder="1" applyAlignment="1">
      <alignment horizontal="center" vertical="center"/>
    </xf>
    <xf numFmtId="0" fontId="8" fillId="3" borderId="24"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24" xfId="0" applyFont="1" applyFill="1" applyBorder="1" applyAlignment="1">
      <alignment horizontal="center"/>
    </xf>
    <xf numFmtId="0" fontId="8" fillId="3" borderId="35" xfId="0" applyFont="1" applyFill="1" applyBorder="1" applyAlignment="1">
      <alignment horizontal="center"/>
    </xf>
    <xf numFmtId="0" fontId="6" fillId="3" borderId="0" xfId="0" applyFont="1" applyFill="1"/>
    <xf numFmtId="0" fontId="13" fillId="3" borderId="0" xfId="0" applyFont="1" applyFill="1"/>
    <xf numFmtId="0" fontId="17" fillId="2" borderId="10" xfId="0" applyFont="1" applyFill="1" applyBorder="1" applyAlignment="1">
      <alignment horizontal="center" vertical="center" wrapText="1"/>
    </xf>
    <xf numFmtId="43" fontId="6" fillId="3" borderId="19" xfId="1" applyFont="1" applyFill="1" applyBorder="1" applyAlignment="1">
      <alignment horizontal="center" vertical="center"/>
    </xf>
    <xf numFmtId="0" fontId="6" fillId="3" borderId="0" xfId="0" applyFont="1" applyFill="1" applyBorder="1"/>
    <xf numFmtId="0" fontId="13" fillId="3" borderId="0" xfId="0" applyFont="1" applyFill="1" applyBorder="1"/>
    <xf numFmtId="2" fontId="3" fillId="3" borderId="8" xfId="1" applyNumberFormat="1" applyFont="1" applyFill="1" applyBorder="1" applyAlignment="1">
      <alignment horizontal="center" vertical="center"/>
    </xf>
    <xf numFmtId="2" fontId="4" fillId="3" borderId="19" xfId="1" applyNumberFormat="1" applyFont="1" applyFill="1" applyBorder="1" applyAlignment="1">
      <alignment horizontal="center" vertical="center"/>
    </xf>
    <xf numFmtId="43" fontId="4" fillId="3" borderId="19" xfId="1" applyFont="1" applyFill="1" applyBorder="1" applyAlignment="1">
      <alignment horizontal="center" vertical="center"/>
    </xf>
    <xf numFmtId="2" fontId="4" fillId="3" borderId="5" xfId="1" applyNumberFormat="1" applyFont="1" applyFill="1" applyBorder="1" applyAlignment="1">
      <alignment horizontal="center" vertical="center"/>
    </xf>
    <xf numFmtId="2" fontId="3" fillId="3" borderId="9" xfId="1" applyNumberFormat="1" applyFont="1" applyFill="1" applyBorder="1" applyAlignment="1">
      <alignment horizontal="center" vertical="center"/>
    </xf>
    <xf numFmtId="2" fontId="4" fillId="3" borderId="28" xfId="1" applyNumberFormat="1" applyFont="1" applyFill="1" applyBorder="1" applyAlignment="1">
      <alignment horizontal="center" vertical="center"/>
    </xf>
    <xf numFmtId="43" fontId="3" fillId="3" borderId="4" xfId="1" applyFont="1" applyFill="1" applyBorder="1" applyAlignment="1">
      <alignment horizontal="center" vertical="center"/>
    </xf>
    <xf numFmtId="2" fontId="3" fillId="3" borderId="4" xfId="1" applyNumberFormat="1" applyFont="1" applyFill="1" applyBorder="1" applyAlignment="1">
      <alignment horizontal="center" vertical="center"/>
    </xf>
    <xf numFmtId="2" fontId="3" fillId="3" borderId="26" xfId="1" applyNumberFormat="1" applyFont="1" applyFill="1" applyBorder="1" applyAlignment="1">
      <alignment horizontal="center" vertical="center"/>
    </xf>
    <xf numFmtId="43" fontId="3" fillId="3" borderId="24" xfId="1" applyFont="1" applyFill="1" applyBorder="1" applyAlignment="1">
      <alignment horizontal="center" vertical="center"/>
    </xf>
    <xf numFmtId="43" fontId="3" fillId="3" borderId="27" xfId="1" applyFont="1" applyFill="1" applyBorder="1" applyAlignment="1">
      <alignment horizontal="center" vertical="center"/>
    </xf>
    <xf numFmtId="2" fontId="4" fillId="3" borderId="32" xfId="1" applyNumberFormat="1" applyFont="1" applyFill="1" applyBorder="1" applyAlignment="1">
      <alignment horizontal="center" vertical="center"/>
    </xf>
    <xf numFmtId="0" fontId="4" fillId="3" borderId="0" xfId="0" applyFont="1" applyFill="1" applyBorder="1" applyAlignment="1">
      <alignment vertical="center"/>
    </xf>
    <xf numFmtId="0" fontId="2" fillId="3" borderId="0" xfId="0" applyFont="1" applyFill="1" applyBorder="1" applyAlignment="1">
      <alignment vertical="center"/>
    </xf>
    <xf numFmtId="0" fontId="2" fillId="3" borderId="0" xfId="0" applyFont="1" applyFill="1" applyAlignment="1">
      <alignment vertical="center"/>
    </xf>
    <xf numFmtId="0" fontId="16" fillId="0" borderId="37" xfId="0" applyFont="1" applyBorder="1" applyAlignment="1">
      <alignment horizontal="center"/>
    </xf>
    <xf numFmtId="0" fontId="8" fillId="3" borderId="27" xfId="0" applyFont="1" applyFill="1" applyBorder="1" applyAlignment="1">
      <alignment horizontal="center"/>
    </xf>
    <xf numFmtId="43" fontId="3" fillId="3" borderId="38" xfId="1" applyFont="1" applyFill="1" applyBorder="1" applyAlignment="1">
      <alignment horizontal="center" vertical="center"/>
    </xf>
    <xf numFmtId="43" fontId="4" fillId="3" borderId="39" xfId="1" applyFont="1" applyFill="1" applyBorder="1" applyAlignment="1">
      <alignment horizontal="center" vertical="center"/>
    </xf>
    <xf numFmtId="2" fontId="4" fillId="3" borderId="41" xfId="1" applyNumberFormat="1" applyFont="1" applyFill="1" applyBorder="1" applyAlignment="1">
      <alignment horizontal="center" vertical="center"/>
    </xf>
    <xf numFmtId="43" fontId="4" fillId="3" borderId="41" xfId="1" applyFont="1" applyFill="1" applyBorder="1" applyAlignment="1">
      <alignment horizontal="center" vertical="center"/>
    </xf>
    <xf numFmtId="43" fontId="6" fillId="3" borderId="41" xfId="1" applyFont="1" applyFill="1" applyBorder="1" applyAlignment="1">
      <alignment horizontal="center" vertical="center"/>
    </xf>
    <xf numFmtId="2" fontId="4" fillId="3" borderId="40" xfId="1" applyNumberFormat="1" applyFont="1" applyFill="1" applyBorder="1" applyAlignment="1">
      <alignment horizontal="center" vertical="center"/>
    </xf>
    <xf numFmtId="2" fontId="4" fillId="3" borderId="39" xfId="1" applyNumberFormat="1" applyFont="1" applyFill="1" applyBorder="1" applyAlignment="1">
      <alignment horizontal="center" vertical="center"/>
    </xf>
    <xf numFmtId="2" fontId="3" fillId="3" borderId="37" xfId="1" applyNumberFormat="1" applyFont="1" applyFill="1" applyBorder="1" applyAlignment="1">
      <alignment horizontal="center" vertical="center"/>
    </xf>
    <xf numFmtId="43" fontId="4" fillId="3" borderId="40" xfId="1" applyFont="1" applyFill="1" applyBorder="1" applyAlignment="1">
      <alignment horizontal="center" vertical="center"/>
    </xf>
    <xf numFmtId="43" fontId="6" fillId="3" borderId="40" xfId="1" applyFont="1" applyFill="1" applyBorder="1" applyAlignment="1">
      <alignment horizontal="center" vertical="center"/>
    </xf>
    <xf numFmtId="43" fontId="4" fillId="3" borderId="36" xfId="1" applyFont="1" applyFill="1" applyBorder="1" applyAlignment="1">
      <alignment horizontal="center" vertical="center"/>
    </xf>
    <xf numFmtId="2" fontId="4" fillId="3" borderId="36" xfId="1" applyNumberFormat="1" applyFont="1" applyFill="1" applyBorder="1" applyAlignment="1">
      <alignment horizontal="center" vertical="center"/>
    </xf>
    <xf numFmtId="43" fontId="3" fillId="3" borderId="37" xfId="1" applyFont="1" applyFill="1" applyBorder="1" applyAlignment="1">
      <alignment horizontal="center" vertical="center"/>
    </xf>
    <xf numFmtId="2" fontId="3" fillId="3" borderId="38" xfId="1" quotePrefix="1" applyNumberFormat="1" applyFont="1" applyFill="1" applyBorder="1" applyAlignment="1">
      <alignment horizontal="center" vertical="center" wrapText="1"/>
    </xf>
    <xf numFmtId="43" fontId="4" fillId="3" borderId="42" xfId="1" applyFont="1" applyFill="1" applyBorder="1" applyAlignment="1">
      <alignment horizontal="center"/>
    </xf>
    <xf numFmtId="43" fontId="17" fillId="3" borderId="39" xfId="1" applyFont="1" applyFill="1" applyBorder="1" applyAlignment="1">
      <alignment horizontal="center" vertical="center"/>
    </xf>
    <xf numFmtId="0" fontId="17" fillId="2" borderId="11" xfId="0" applyFont="1" applyFill="1" applyBorder="1" applyAlignment="1">
      <alignment horizontal="center" vertical="center" wrapText="1"/>
    </xf>
    <xf numFmtId="0" fontId="8" fillId="3" borderId="23" xfId="0" applyFont="1" applyFill="1" applyBorder="1" applyAlignment="1">
      <alignment horizontal="center"/>
    </xf>
    <xf numFmtId="43" fontId="3" fillId="3" borderId="12" xfId="1" applyFont="1" applyFill="1" applyBorder="1" applyAlignment="1">
      <alignment horizontal="center" vertical="center"/>
    </xf>
    <xf numFmtId="43" fontId="4" fillId="3" borderId="13" xfId="1" applyFont="1" applyFill="1" applyBorder="1" applyAlignment="1">
      <alignment horizontal="center" vertical="center"/>
    </xf>
    <xf numFmtId="43" fontId="4" fillId="3" borderId="15" xfId="1" applyFont="1" applyFill="1" applyBorder="1" applyAlignment="1">
      <alignment horizontal="center" vertical="center"/>
    </xf>
    <xf numFmtId="43" fontId="4" fillId="3" borderId="18" xfId="1" applyFont="1" applyFill="1" applyBorder="1" applyAlignment="1">
      <alignment horizontal="center" vertical="center"/>
    </xf>
    <xf numFmtId="43" fontId="6" fillId="3" borderId="18" xfId="1" applyFont="1" applyFill="1" applyBorder="1" applyAlignment="1">
      <alignment horizontal="center" vertical="center"/>
    </xf>
    <xf numFmtId="2" fontId="6" fillId="3" borderId="19" xfId="1" applyNumberFormat="1" applyFont="1" applyFill="1" applyBorder="1" applyAlignment="1">
      <alignment horizontal="center" vertical="center"/>
    </xf>
    <xf numFmtId="43" fontId="4" fillId="3" borderId="44" xfId="1" applyFont="1" applyFill="1" applyBorder="1" applyAlignment="1">
      <alignment horizontal="center" vertical="center"/>
    </xf>
    <xf numFmtId="43" fontId="3" fillId="3" borderId="45" xfId="1" applyFont="1" applyFill="1" applyBorder="1" applyAlignment="1">
      <alignment horizontal="center" vertical="center"/>
    </xf>
    <xf numFmtId="43" fontId="4" fillId="3" borderId="17" xfId="1" applyFont="1" applyFill="1" applyBorder="1" applyAlignment="1">
      <alignment horizontal="center" vertical="center"/>
    </xf>
    <xf numFmtId="43" fontId="3" fillId="3" borderId="14" xfId="1" quotePrefix="1" applyFont="1" applyFill="1" applyBorder="1" applyAlignment="1">
      <alignment horizontal="center" vertical="center" wrapText="1"/>
    </xf>
    <xf numFmtId="43" fontId="3" fillId="3" borderId="9" xfId="1" quotePrefix="1" applyFont="1" applyFill="1" applyBorder="1" applyAlignment="1">
      <alignment horizontal="center" vertical="center" wrapText="1"/>
    </xf>
    <xf numFmtId="43" fontId="3" fillId="3" borderId="12" xfId="1" quotePrefix="1" applyFont="1" applyFill="1" applyBorder="1" applyAlignment="1">
      <alignment horizontal="center" vertical="center" wrapText="1"/>
    </xf>
    <xf numFmtId="43" fontId="4" fillId="3" borderId="32" xfId="1" applyFont="1" applyFill="1" applyBorder="1" applyAlignment="1">
      <alignment horizontal="center" vertical="center"/>
    </xf>
    <xf numFmtId="2" fontId="4" fillId="3" borderId="18" xfId="1" applyNumberFormat="1" applyFont="1" applyFill="1" applyBorder="1" applyAlignment="1">
      <alignment horizontal="center" vertical="center"/>
    </xf>
    <xf numFmtId="2" fontId="4" fillId="3" borderId="13" xfId="1" applyNumberFormat="1" applyFont="1" applyFill="1" applyBorder="1" applyAlignment="1">
      <alignment horizontal="center" vertical="center"/>
    </xf>
    <xf numFmtId="43" fontId="17" fillId="3" borderId="23" xfId="1" applyFont="1" applyFill="1" applyBorder="1" applyAlignment="1">
      <alignment horizontal="center" vertical="center"/>
    </xf>
    <xf numFmtId="43" fontId="17" fillId="3" borderId="35" xfId="1" applyFont="1" applyFill="1" applyBorder="1" applyAlignment="1">
      <alignment horizontal="center" vertical="center"/>
    </xf>
    <xf numFmtId="2" fontId="4" fillId="3" borderId="44" xfId="1" applyNumberFormat="1" applyFont="1" applyFill="1" applyBorder="1" applyAlignment="1">
      <alignment horizontal="center" vertical="center"/>
    </xf>
    <xf numFmtId="2" fontId="3" fillId="3" borderId="12" xfId="1" quotePrefix="1" applyNumberFormat="1"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5" xfId="0" applyFont="1" applyFill="1" applyBorder="1" applyAlignment="1">
      <alignment horizontal="center" vertical="center"/>
    </xf>
    <xf numFmtId="43" fontId="4" fillId="3" borderId="17" xfId="1" quotePrefix="1" applyFont="1" applyFill="1" applyBorder="1" applyAlignment="1">
      <alignment horizontal="center" vertical="center" wrapText="1"/>
    </xf>
    <xf numFmtId="43" fontId="4" fillId="3" borderId="32" xfId="1" quotePrefix="1" applyFont="1" applyFill="1" applyBorder="1" applyAlignment="1">
      <alignment horizontal="center" vertical="center" wrapText="1"/>
    </xf>
    <xf numFmtId="0" fontId="17" fillId="0" borderId="37" xfId="0" applyFont="1" applyBorder="1" applyAlignment="1"/>
    <xf numFmtId="0" fontId="8" fillId="3" borderId="27" xfId="0" applyFont="1" applyFill="1" applyBorder="1" applyAlignment="1">
      <alignment horizontal="center" vertical="center" wrapText="1"/>
    </xf>
    <xf numFmtId="0" fontId="3" fillId="3" borderId="38" xfId="0" quotePrefix="1" applyFont="1" applyFill="1" applyBorder="1" applyAlignment="1">
      <alignment horizontal="center" vertical="center" wrapText="1"/>
    </xf>
    <xf numFmtId="0" fontId="4" fillId="3" borderId="39" xfId="0" quotePrefix="1" applyFont="1" applyFill="1" applyBorder="1" applyAlignment="1">
      <alignment horizontal="center" vertical="center" wrapText="1"/>
    </xf>
    <xf numFmtId="0" fontId="4" fillId="3" borderId="39" xfId="0" applyFont="1" applyFill="1" applyBorder="1" applyAlignment="1">
      <alignment horizontal="center" vertical="center" wrapText="1"/>
    </xf>
    <xf numFmtId="0" fontId="3" fillId="3" borderId="42" xfId="0" quotePrefix="1" applyFont="1" applyFill="1" applyBorder="1" applyAlignment="1">
      <alignment horizontal="center" vertical="center" wrapText="1"/>
    </xf>
    <xf numFmtId="0" fontId="11" fillId="3" borderId="39" xfId="0" applyFont="1" applyFill="1" applyBorder="1" applyAlignment="1">
      <alignment horizontal="center" wrapText="1"/>
    </xf>
    <xf numFmtId="0" fontId="11" fillId="3" borderId="39"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9" fillId="3" borderId="38" xfId="0" quotePrefix="1" applyFont="1" applyFill="1" applyBorder="1" applyAlignment="1">
      <alignment horizontal="center" vertical="center" wrapText="1"/>
    </xf>
    <xf numFmtId="0" fontId="9" fillId="3" borderId="37" xfId="0" quotePrefix="1" applyFont="1" applyFill="1" applyBorder="1" applyAlignment="1">
      <alignment horizontal="center" vertical="center" wrapText="1"/>
    </xf>
    <xf numFmtId="0" fontId="9" fillId="3" borderId="42" xfId="0" quotePrefix="1" applyFont="1" applyFill="1" applyBorder="1" applyAlignment="1">
      <alignment horizontal="center" vertical="center" wrapText="1"/>
    </xf>
    <xf numFmtId="0" fontId="10" fillId="4" borderId="38" xfId="0" applyFont="1" applyFill="1" applyBorder="1" applyAlignment="1">
      <alignment horizontal="center" vertical="center" wrapText="1"/>
    </xf>
    <xf numFmtId="2" fontId="6" fillId="4" borderId="39" xfId="0" applyNumberFormat="1" applyFont="1" applyFill="1" applyBorder="1" applyAlignment="1">
      <alignment horizontal="center" vertical="center" wrapText="1"/>
    </xf>
    <xf numFmtId="4" fontId="4" fillId="3" borderId="41" xfId="0" quotePrefix="1" applyNumberFormat="1" applyFont="1" applyFill="1" applyBorder="1" applyAlignment="1">
      <alignment horizontal="center" vertical="center" wrapText="1"/>
    </xf>
    <xf numFmtId="0" fontId="16" fillId="0" borderId="29" xfId="0" applyFont="1" applyBorder="1" applyAlignment="1">
      <alignment horizontal="center" vertical="center"/>
    </xf>
    <xf numFmtId="0" fontId="8" fillId="3" borderId="50" xfId="0" applyFont="1" applyFill="1" applyBorder="1" applyAlignment="1">
      <alignment horizontal="center" vertical="center"/>
    </xf>
    <xf numFmtId="0" fontId="16" fillId="3" borderId="50" xfId="0" applyFont="1" applyFill="1" applyBorder="1" applyAlignment="1">
      <alignment horizontal="center" vertical="center"/>
    </xf>
    <xf numFmtId="49" fontId="3" fillId="3" borderId="38" xfId="0" quotePrefix="1" applyNumberFormat="1"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2" xfId="0" applyFont="1" applyFill="1" applyBorder="1" applyAlignment="1">
      <alignment horizontal="center" vertical="center" wrapText="1"/>
    </xf>
    <xf numFmtId="49" fontId="4" fillId="3" borderId="48" xfId="0" applyNumberFormat="1" applyFont="1" applyFill="1" applyBorder="1" applyAlignment="1">
      <alignment horizontal="center" vertical="center" wrapText="1"/>
    </xf>
    <xf numFmtId="0" fontId="6" fillId="3" borderId="41" xfId="0" applyFont="1" applyFill="1" applyBorder="1" applyAlignment="1">
      <alignment horizontal="center" vertical="center" wrapText="1"/>
    </xf>
    <xf numFmtId="49" fontId="4" fillId="3" borderId="41" xfId="0" quotePrefix="1" applyNumberFormat="1" applyFont="1" applyFill="1" applyBorder="1" applyAlignment="1">
      <alignment horizontal="center" vertical="center" wrapText="1"/>
    </xf>
    <xf numFmtId="43" fontId="3" fillId="3" borderId="9" xfId="1" quotePrefix="1" applyFont="1" applyFill="1" applyBorder="1" applyAlignment="1">
      <alignment vertical="center" wrapText="1"/>
    </xf>
    <xf numFmtId="2" fontId="4" fillId="3" borderId="46" xfId="1" applyNumberFormat="1" applyFont="1" applyFill="1" applyBorder="1" applyAlignment="1">
      <alignment horizontal="center" vertical="center"/>
    </xf>
    <xf numFmtId="43" fontId="4" fillId="3" borderId="53" xfId="1" applyFont="1" applyFill="1" applyBorder="1" applyAlignment="1">
      <alignment horizontal="center" vertical="center"/>
    </xf>
    <xf numFmtId="2" fontId="4" fillId="3" borderId="53" xfId="1" applyNumberFormat="1" applyFont="1" applyFill="1" applyBorder="1" applyAlignment="1">
      <alignment horizontal="center" vertical="center"/>
    </xf>
    <xf numFmtId="2" fontId="4" fillId="3" borderId="2" xfId="1" applyNumberFormat="1" applyFont="1" applyFill="1" applyBorder="1" applyAlignment="1">
      <alignment horizontal="center" vertical="center"/>
    </xf>
    <xf numFmtId="2" fontId="4" fillId="3" borderId="4" xfId="1" applyNumberFormat="1" applyFont="1" applyFill="1" applyBorder="1" applyAlignment="1">
      <alignment horizontal="center" vertical="center"/>
    </xf>
    <xf numFmtId="2" fontId="3" fillId="3" borderId="42" xfId="1" applyNumberFormat="1" applyFont="1" applyFill="1" applyBorder="1" applyAlignment="1">
      <alignment vertical="center"/>
    </xf>
    <xf numFmtId="0" fontId="4" fillId="3" borderId="4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6" fillId="3" borderId="36" xfId="0" quotePrefix="1" applyFont="1" applyFill="1" applyBorder="1" applyAlignment="1">
      <alignment horizontal="center" vertical="center" wrapText="1"/>
    </xf>
    <xf numFmtId="43" fontId="3" fillId="3" borderId="12" xfId="1" quotePrefix="1" applyFont="1" applyFill="1" applyBorder="1" applyAlignment="1">
      <alignment vertical="center" wrapText="1"/>
    </xf>
    <xf numFmtId="43" fontId="3" fillId="3" borderId="21" xfId="1" applyFont="1" applyFill="1" applyBorder="1" applyAlignment="1">
      <alignment horizontal="center" vertical="center"/>
    </xf>
    <xf numFmtId="0" fontId="11" fillId="3" borderId="48" xfId="0" applyFont="1" applyFill="1" applyBorder="1" applyAlignment="1">
      <alignment horizontal="center" vertical="center" wrapText="1"/>
    </xf>
    <xf numFmtId="43" fontId="4" fillId="3" borderId="44" xfId="1" quotePrefix="1" applyFont="1" applyFill="1" applyBorder="1" applyAlignment="1">
      <alignment horizontal="center" vertical="center" wrapText="1"/>
    </xf>
    <xf numFmtId="43" fontId="4" fillId="3" borderId="3" xfId="1" quotePrefix="1" applyFont="1" applyFill="1" applyBorder="1" applyAlignment="1">
      <alignment horizontal="center" vertical="center" wrapText="1"/>
    </xf>
    <xf numFmtId="2" fontId="4" fillId="3" borderId="3" xfId="1" quotePrefix="1" applyNumberFormat="1" applyFont="1" applyFill="1" applyBorder="1" applyAlignment="1">
      <alignment horizontal="center" vertical="center" wrapText="1"/>
    </xf>
    <xf numFmtId="2" fontId="4" fillId="3" borderId="25" xfId="1" quotePrefix="1" applyNumberFormat="1" applyFont="1" applyFill="1" applyBorder="1" applyAlignment="1">
      <alignment horizontal="center" vertical="center" wrapText="1"/>
    </xf>
    <xf numFmtId="0" fontId="3" fillId="3" borderId="41" xfId="0" quotePrefix="1" applyFont="1" applyFill="1" applyBorder="1" applyAlignment="1">
      <alignment horizontal="center" vertical="center" wrapText="1"/>
    </xf>
    <xf numFmtId="0" fontId="12" fillId="3" borderId="41" xfId="0" quotePrefix="1" applyFont="1" applyFill="1" applyBorder="1" applyAlignment="1">
      <alignment horizontal="center" vertical="center" wrapText="1"/>
    </xf>
    <xf numFmtId="43" fontId="3" fillId="3" borderId="18" xfId="1" quotePrefix="1" applyFont="1" applyFill="1" applyBorder="1" applyAlignment="1">
      <alignment horizontal="center" vertical="center" wrapText="1"/>
    </xf>
    <xf numFmtId="43" fontId="3" fillId="3" borderId="1" xfId="1" quotePrefix="1" applyFont="1" applyFill="1" applyBorder="1" applyAlignment="1">
      <alignment horizontal="center" vertical="center" wrapText="1"/>
    </xf>
    <xf numFmtId="2" fontId="3" fillId="3" borderId="1" xfId="1" quotePrefix="1" applyNumberFormat="1" applyFont="1" applyFill="1" applyBorder="1" applyAlignment="1">
      <alignment horizontal="center" vertical="center" wrapText="1"/>
    </xf>
    <xf numFmtId="2" fontId="3" fillId="3" borderId="19" xfId="1" quotePrefix="1" applyNumberFormat="1" applyFont="1" applyFill="1" applyBorder="1" applyAlignment="1">
      <alignment horizontal="center" vertical="center" wrapText="1"/>
    </xf>
    <xf numFmtId="2" fontId="3" fillId="3" borderId="18" xfId="1" applyNumberFormat="1" applyFont="1" applyFill="1" applyBorder="1" applyAlignment="1">
      <alignment horizontal="center" vertical="center"/>
    </xf>
    <xf numFmtId="2" fontId="3" fillId="3" borderId="1" xfId="1" applyNumberFormat="1" applyFont="1" applyFill="1" applyBorder="1" applyAlignment="1">
      <alignment horizontal="center" vertical="center"/>
    </xf>
    <xf numFmtId="2" fontId="3" fillId="3" borderId="19" xfId="1" applyNumberFormat="1" applyFont="1" applyFill="1" applyBorder="1" applyAlignment="1">
      <alignment horizontal="center" vertical="center"/>
    </xf>
    <xf numFmtId="43" fontId="3" fillId="3" borderId="18" xfId="1" applyFont="1" applyFill="1" applyBorder="1" applyAlignment="1">
      <alignment horizontal="center" vertical="center"/>
    </xf>
    <xf numFmtId="43" fontId="3" fillId="3" borderId="1" xfId="1" applyFont="1" applyFill="1" applyBorder="1" applyAlignment="1">
      <alignment horizontal="center" vertical="center"/>
    </xf>
    <xf numFmtId="2" fontId="3" fillId="3" borderId="41" xfId="1" applyNumberFormat="1" applyFont="1" applyFill="1" applyBorder="1" applyAlignment="1">
      <alignment horizontal="center" vertical="center"/>
    </xf>
    <xf numFmtId="0" fontId="11" fillId="3" borderId="41" xfId="0" applyFont="1" applyFill="1" applyBorder="1" applyAlignment="1">
      <alignment horizontal="center" vertical="center" wrapText="1"/>
    </xf>
    <xf numFmtId="43" fontId="4" fillId="3" borderId="18" xfId="1" quotePrefix="1" applyFont="1" applyFill="1" applyBorder="1" applyAlignment="1">
      <alignment horizontal="center" vertical="center" wrapText="1"/>
    </xf>
    <xf numFmtId="43" fontId="4" fillId="3" borderId="1" xfId="1" quotePrefix="1" applyFont="1" applyFill="1" applyBorder="1" applyAlignment="1">
      <alignment horizontal="center" vertical="center" wrapText="1"/>
    </xf>
    <xf numFmtId="2" fontId="4" fillId="3" borderId="1" xfId="1" quotePrefix="1" applyNumberFormat="1" applyFont="1" applyFill="1" applyBorder="1" applyAlignment="1">
      <alignment horizontal="center" vertical="center" wrapText="1"/>
    </xf>
    <xf numFmtId="2" fontId="4" fillId="3" borderId="19" xfId="1" quotePrefix="1" applyNumberFormat="1" applyFont="1" applyFill="1" applyBorder="1" applyAlignment="1">
      <alignment horizontal="center" vertical="center" wrapText="1"/>
    </xf>
    <xf numFmtId="0" fontId="9" fillId="3" borderId="41" xfId="0" quotePrefix="1" applyFont="1" applyFill="1" applyBorder="1" applyAlignment="1">
      <alignment horizontal="center" vertical="center" wrapText="1"/>
    </xf>
    <xf numFmtId="43" fontId="3" fillId="3" borderId="19" xfId="1" quotePrefix="1" applyFont="1" applyFill="1" applyBorder="1" applyAlignment="1">
      <alignment horizontal="center" vertical="center" wrapText="1"/>
    </xf>
    <xf numFmtId="43" fontId="3" fillId="3" borderId="19" xfId="1" applyFont="1" applyFill="1" applyBorder="1" applyAlignment="1">
      <alignment horizontal="center" vertical="center"/>
    </xf>
    <xf numFmtId="43" fontId="4" fillId="3" borderId="19" xfId="1" quotePrefix="1" applyFont="1" applyFill="1" applyBorder="1" applyAlignment="1">
      <alignment horizontal="center" vertical="center" wrapText="1"/>
    </xf>
    <xf numFmtId="2" fontId="3" fillId="3" borderId="18" xfId="1" quotePrefix="1" applyNumberFormat="1" applyFont="1" applyFill="1" applyBorder="1" applyAlignment="1">
      <alignment horizontal="center" vertical="center" wrapText="1"/>
    </xf>
    <xf numFmtId="43" fontId="3" fillId="3" borderId="41" xfId="1" quotePrefix="1" applyFont="1" applyFill="1" applyBorder="1" applyAlignment="1">
      <alignment horizontal="center" vertical="center" wrapText="1"/>
    </xf>
    <xf numFmtId="0" fontId="10" fillId="3" borderId="41" xfId="0" quotePrefix="1" applyFont="1" applyFill="1" applyBorder="1" applyAlignment="1">
      <alignment horizontal="center" vertical="center" wrapText="1"/>
    </xf>
    <xf numFmtId="0" fontId="19" fillId="3" borderId="41" xfId="0" quotePrefix="1" applyFont="1" applyFill="1" applyBorder="1" applyAlignment="1">
      <alignment horizontal="center" vertical="center" wrapText="1"/>
    </xf>
    <xf numFmtId="43" fontId="19" fillId="3" borderId="18" xfId="1" applyFont="1" applyFill="1" applyBorder="1" applyAlignment="1">
      <alignment horizontal="center" vertical="center"/>
    </xf>
    <xf numFmtId="43" fontId="19" fillId="3" borderId="1" xfId="1" applyFont="1" applyFill="1" applyBorder="1" applyAlignment="1">
      <alignment horizontal="center" vertical="center"/>
    </xf>
    <xf numFmtId="43" fontId="19" fillId="3" borderId="19" xfId="1" applyFont="1" applyFill="1" applyBorder="1" applyAlignment="1">
      <alignment horizontal="center" vertical="center"/>
    </xf>
    <xf numFmtId="43" fontId="19" fillId="3" borderId="41" xfId="1" applyFont="1" applyFill="1" applyBorder="1" applyAlignment="1">
      <alignment horizontal="center" vertical="center"/>
    </xf>
    <xf numFmtId="0" fontId="22" fillId="3" borderId="41"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9" fillId="3" borderId="41" xfId="0" applyFont="1" applyFill="1" applyBorder="1" applyAlignment="1">
      <alignment horizontal="center" vertical="center" wrapText="1"/>
    </xf>
    <xf numFmtId="43" fontId="3" fillId="3" borderId="41" xfId="1" applyFont="1" applyFill="1" applyBorder="1" applyAlignment="1">
      <alignment horizontal="center" vertical="center"/>
    </xf>
    <xf numFmtId="0" fontId="10" fillId="3" borderId="41" xfId="0" applyFont="1" applyFill="1" applyBorder="1" applyAlignment="1">
      <alignment horizontal="center" vertical="center" wrapText="1"/>
    </xf>
    <xf numFmtId="0" fontId="4" fillId="3" borderId="41" xfId="0" quotePrefix="1" applyFont="1" applyFill="1" applyBorder="1" applyAlignment="1">
      <alignment vertical="center" wrapText="1"/>
    </xf>
    <xf numFmtId="0" fontId="3" fillId="3" borderId="36" xfId="0" applyFont="1" applyFill="1" applyBorder="1" applyAlignment="1">
      <alignment horizontal="center" vertical="center" wrapText="1"/>
    </xf>
    <xf numFmtId="0" fontId="12" fillId="3" borderId="36" xfId="0" quotePrefix="1" applyFont="1" applyFill="1" applyBorder="1" applyAlignment="1">
      <alignment horizontal="center" vertical="center" wrapText="1"/>
    </xf>
    <xf numFmtId="0" fontId="3" fillId="3" borderId="36" xfId="0" quotePrefix="1" applyFont="1" applyFill="1" applyBorder="1" applyAlignment="1">
      <alignment horizontal="center" vertical="center" wrapText="1"/>
    </xf>
    <xf numFmtId="43" fontId="3" fillId="3" borderId="15" xfId="1" applyFont="1" applyFill="1" applyBorder="1" applyAlignment="1">
      <alignment horizontal="center" vertical="center"/>
    </xf>
    <xf numFmtId="43" fontId="3" fillId="3" borderId="16" xfId="1" applyFont="1" applyFill="1" applyBorder="1" applyAlignment="1">
      <alignment horizontal="center" vertical="center"/>
    </xf>
    <xf numFmtId="43" fontId="3" fillId="3" borderId="28" xfId="1" applyFont="1" applyFill="1" applyBorder="1" applyAlignment="1">
      <alignment horizontal="center" vertical="center"/>
    </xf>
    <xf numFmtId="2" fontId="3" fillId="3" borderId="15" xfId="1" applyNumberFormat="1" applyFont="1" applyFill="1" applyBorder="1" applyAlignment="1">
      <alignment horizontal="center" vertical="center"/>
    </xf>
    <xf numFmtId="2" fontId="3" fillId="3" borderId="28" xfId="1" applyNumberFormat="1" applyFont="1" applyFill="1" applyBorder="1" applyAlignment="1">
      <alignment horizontal="center" vertical="center"/>
    </xf>
    <xf numFmtId="0" fontId="11" fillId="3" borderId="36" xfId="0" applyFont="1" applyFill="1" applyBorder="1" applyAlignment="1">
      <alignment horizontal="center" vertical="center" wrapText="1"/>
    </xf>
    <xf numFmtId="0" fontId="6" fillId="3" borderId="41" xfId="0" quotePrefix="1" applyFont="1" applyFill="1" applyBorder="1" applyAlignment="1">
      <alignment horizontal="center" vertical="center" wrapText="1"/>
    </xf>
    <xf numFmtId="2" fontId="6" fillId="3" borderId="46" xfId="1" applyNumberFormat="1" applyFont="1" applyFill="1" applyBorder="1" applyAlignment="1">
      <alignment horizontal="center" vertical="center"/>
    </xf>
    <xf numFmtId="43" fontId="6" fillId="3" borderId="46" xfId="1" applyFont="1" applyFill="1" applyBorder="1" applyAlignment="1">
      <alignment horizontal="center" vertical="center"/>
    </xf>
    <xf numFmtId="49" fontId="6" fillId="3" borderId="41" xfId="0" applyNumberFormat="1" applyFont="1" applyFill="1" applyBorder="1" applyAlignment="1">
      <alignment horizontal="center" vertical="center" wrapText="1"/>
    </xf>
    <xf numFmtId="0" fontId="2" fillId="3" borderId="30" xfId="0" applyFont="1" applyFill="1" applyBorder="1" applyAlignment="1">
      <alignment horizontal="center" vertical="center"/>
    </xf>
    <xf numFmtId="0" fontId="4" fillId="3" borderId="40" xfId="0" quotePrefix="1" applyFont="1" applyFill="1" applyBorder="1" applyAlignment="1">
      <alignment horizontal="center" vertical="center" wrapText="1"/>
    </xf>
    <xf numFmtId="0" fontId="4" fillId="3" borderId="48" xfId="0" quotePrefix="1" applyFont="1" applyFill="1" applyBorder="1" applyAlignment="1">
      <alignment horizontal="center" vertical="center" wrapText="1"/>
    </xf>
    <xf numFmtId="0" fontId="4" fillId="3" borderId="36" xfId="0" quotePrefix="1" applyFont="1" applyFill="1" applyBorder="1" applyAlignment="1">
      <alignment horizontal="center" vertical="center" wrapText="1"/>
    </xf>
    <xf numFmtId="0" fontId="4" fillId="3" borderId="41" xfId="0" quotePrefix="1" applyFont="1" applyFill="1" applyBorder="1" applyAlignment="1">
      <alignment horizontal="center" vertical="center" wrapText="1"/>
    </xf>
    <xf numFmtId="43" fontId="4" fillId="3" borderId="54" xfId="1" applyFont="1" applyFill="1" applyBorder="1" applyAlignment="1">
      <alignment horizontal="center" vertical="center"/>
    </xf>
    <xf numFmtId="49" fontId="3" fillId="3" borderId="38" xfId="0" applyNumberFormat="1" applyFont="1" applyFill="1" applyBorder="1" applyAlignment="1">
      <alignment horizontal="center" vertical="center" wrapText="1"/>
    </xf>
    <xf numFmtId="2" fontId="3" fillId="3" borderId="8" xfId="0" applyNumberFormat="1" applyFont="1" applyFill="1" applyBorder="1" applyAlignment="1">
      <alignment horizontal="center" vertical="center"/>
    </xf>
    <xf numFmtId="2" fontId="3" fillId="3" borderId="9" xfId="0" applyNumberFormat="1" applyFont="1" applyFill="1" applyBorder="1" applyAlignment="1">
      <alignment horizontal="center" vertical="center"/>
    </xf>
    <xf numFmtId="2" fontId="8" fillId="3" borderId="38" xfId="0" applyNumberFormat="1" applyFont="1" applyFill="1" applyBorder="1" applyAlignment="1">
      <alignment horizontal="center" vertical="center"/>
    </xf>
    <xf numFmtId="49" fontId="4" fillId="3" borderId="39" xfId="0" quotePrefix="1" applyNumberFormat="1" applyFont="1" applyFill="1" applyBorder="1" applyAlignment="1">
      <alignment horizontal="center" vertical="center" wrapText="1"/>
    </xf>
    <xf numFmtId="2" fontId="4" fillId="3" borderId="39" xfId="0" applyNumberFormat="1" applyFont="1" applyFill="1" applyBorder="1" applyAlignment="1">
      <alignment horizontal="center" vertical="center"/>
    </xf>
    <xf numFmtId="49" fontId="4" fillId="3" borderId="36" xfId="0" applyNumberFormat="1" applyFont="1" applyFill="1" applyBorder="1" applyAlignment="1">
      <alignment horizontal="center" vertical="center" wrapText="1"/>
    </xf>
    <xf numFmtId="49" fontId="3" fillId="3" borderId="37" xfId="0" applyNumberFormat="1" applyFont="1" applyFill="1" applyBorder="1" applyAlignment="1">
      <alignment horizontal="center" vertical="center" wrapText="1"/>
    </xf>
    <xf numFmtId="0" fontId="3" fillId="3" borderId="37" xfId="0" quotePrefix="1" applyFont="1" applyFill="1" applyBorder="1" applyAlignment="1">
      <alignment horizontal="center" vertical="center" wrapText="1"/>
    </xf>
    <xf numFmtId="43" fontId="3" fillId="3" borderId="14" xfId="1" applyFont="1" applyFill="1" applyBorder="1" applyAlignment="1">
      <alignment horizontal="center" vertical="center"/>
    </xf>
    <xf numFmtId="43" fontId="3" fillId="3" borderId="20" xfId="1" applyFont="1" applyFill="1" applyBorder="1" applyAlignment="1">
      <alignment horizontal="center" vertical="center"/>
    </xf>
    <xf numFmtId="2" fontId="3" fillId="3" borderId="20" xfId="1" applyNumberFormat="1" applyFont="1" applyFill="1" applyBorder="1" applyAlignment="1">
      <alignment horizontal="center" vertical="center"/>
    </xf>
    <xf numFmtId="2" fontId="3" fillId="3" borderId="43" xfId="1" applyNumberFormat="1" applyFont="1" applyFill="1" applyBorder="1" applyAlignment="1">
      <alignment horizontal="center" vertical="center"/>
    </xf>
    <xf numFmtId="2" fontId="3" fillId="3" borderId="21" xfId="1" applyNumberFormat="1" applyFont="1" applyFill="1" applyBorder="1" applyAlignment="1">
      <alignment horizontal="center" vertical="center"/>
    </xf>
    <xf numFmtId="2" fontId="3" fillId="3" borderId="31" xfId="1" applyNumberFormat="1" applyFont="1" applyFill="1" applyBorder="1" applyAlignment="1">
      <alignment horizontal="center" vertical="center"/>
    </xf>
    <xf numFmtId="43" fontId="3" fillId="3" borderId="40" xfId="1" applyFont="1" applyFill="1" applyBorder="1" applyAlignment="1">
      <alignment horizontal="center" vertical="center"/>
    </xf>
    <xf numFmtId="43" fontId="4" fillId="3" borderId="41" xfId="1" applyFont="1" applyFill="1" applyBorder="1" applyAlignment="1">
      <alignment horizontal="center"/>
    </xf>
    <xf numFmtId="0" fontId="4" fillId="3" borderId="41" xfId="0" quotePrefix="1" applyFont="1" applyFill="1" applyBorder="1" applyAlignment="1">
      <alignment horizontal="left" vertical="center" wrapText="1"/>
    </xf>
    <xf numFmtId="0" fontId="4" fillId="3" borderId="41" xfId="0" applyFont="1" applyFill="1" applyBorder="1" applyAlignment="1">
      <alignment horizontal="justify" vertical="center"/>
    </xf>
    <xf numFmtId="0" fontId="11" fillId="3" borderId="0" xfId="0" applyFont="1" applyFill="1"/>
    <xf numFmtId="0" fontId="4" fillId="3" borderId="40" xfId="0" applyFont="1" applyFill="1" applyBorder="1" applyAlignment="1">
      <alignment horizontal="justify" vertical="center"/>
    </xf>
    <xf numFmtId="2" fontId="3" fillId="3" borderId="38" xfId="1" applyNumberFormat="1" applyFont="1" applyFill="1" applyBorder="1" applyAlignment="1">
      <alignment horizontal="center" vertical="center"/>
    </xf>
    <xf numFmtId="0" fontId="10" fillId="4" borderId="38" xfId="2" applyNumberFormat="1" applyFont="1" applyFill="1" applyBorder="1" applyAlignment="1" applyProtection="1">
      <alignment horizontal="center" vertical="center" wrapText="1"/>
    </xf>
    <xf numFmtId="4" fontId="4" fillId="3" borderId="36" xfId="0" quotePrefix="1" applyNumberFormat="1" applyFont="1" applyFill="1" applyBorder="1" applyAlignment="1">
      <alignment horizontal="center" vertical="center" wrapText="1"/>
    </xf>
    <xf numFmtId="0" fontId="9" fillId="3" borderId="29" xfId="0" quotePrefix="1" applyFont="1" applyFill="1" applyBorder="1" applyAlignment="1">
      <alignment horizontal="center" vertical="center" wrapText="1"/>
    </xf>
    <xf numFmtId="0" fontId="3" fillId="3" borderId="29" xfId="0" quotePrefix="1" applyFont="1" applyFill="1" applyBorder="1" applyAlignment="1">
      <alignment horizontal="center" vertical="center" wrapText="1"/>
    </xf>
    <xf numFmtId="2" fontId="3" fillId="3" borderId="14" xfId="1" applyNumberFormat="1" applyFont="1" applyFill="1" applyBorder="1" applyAlignment="1">
      <alignment horizontal="center" vertical="center"/>
    </xf>
    <xf numFmtId="49" fontId="4" fillId="3" borderId="49" xfId="0" applyNumberFormat="1" applyFont="1" applyFill="1" applyBorder="1" applyAlignment="1">
      <alignment horizontal="center" vertical="center" wrapText="1"/>
    </xf>
    <xf numFmtId="0" fontId="4" fillId="3" borderId="54" xfId="0" quotePrefix="1" applyFont="1" applyFill="1" applyBorder="1" applyAlignment="1">
      <alignment horizontal="center" vertical="center" wrapText="1"/>
    </xf>
    <xf numFmtId="49" fontId="4" fillId="3" borderId="47" xfId="1" applyNumberFormat="1" applyFont="1" applyFill="1" applyBorder="1" applyAlignment="1">
      <alignment horizontal="center" vertical="center"/>
    </xf>
    <xf numFmtId="0" fontId="4" fillId="3" borderId="55" xfId="0" applyFont="1" applyFill="1" applyBorder="1" applyAlignment="1">
      <alignment horizontal="center" vertical="center" wrapText="1"/>
    </xf>
    <xf numFmtId="43" fontId="2" fillId="3" borderId="13" xfId="0" applyNumberFormat="1" applyFont="1" applyFill="1" applyBorder="1" applyAlignment="1">
      <alignment horizontal="center" vertical="center"/>
    </xf>
    <xf numFmtId="2" fontId="2" fillId="3" borderId="10" xfId="1" applyNumberFormat="1" applyFont="1" applyFill="1" applyBorder="1" applyAlignment="1">
      <alignment horizontal="center" vertical="center"/>
    </xf>
    <xf numFmtId="43" fontId="2" fillId="3" borderId="10" xfId="1" applyFont="1" applyFill="1" applyBorder="1" applyAlignment="1">
      <alignment horizontal="center" vertical="center"/>
    </xf>
    <xf numFmtId="43" fontId="2" fillId="3" borderId="11" xfId="1" applyFont="1" applyFill="1" applyBorder="1" applyAlignment="1">
      <alignment horizontal="center" vertical="center"/>
    </xf>
    <xf numFmtId="2" fontId="2" fillId="3" borderId="13" xfId="1" applyNumberFormat="1" applyFont="1" applyFill="1" applyBorder="1" applyAlignment="1">
      <alignment horizontal="center" vertical="center"/>
    </xf>
    <xf numFmtId="2" fontId="2" fillId="3" borderId="10" xfId="0" applyNumberFormat="1" applyFont="1" applyFill="1" applyBorder="1" applyAlignment="1">
      <alignment horizontal="center" vertical="center"/>
    </xf>
    <xf numFmtId="2" fontId="2" fillId="3" borderId="11" xfId="0" applyNumberFormat="1" applyFont="1" applyFill="1" applyBorder="1" applyAlignment="1">
      <alignment horizontal="center" vertical="center"/>
    </xf>
    <xf numFmtId="43" fontId="2" fillId="3" borderId="13" xfId="1" applyFont="1" applyFill="1" applyBorder="1" applyAlignment="1">
      <alignment horizontal="center" vertical="center"/>
    </xf>
    <xf numFmtId="49" fontId="3" fillId="3" borderId="42" xfId="0" applyNumberFormat="1" applyFont="1" applyFill="1" applyBorder="1" applyAlignment="1">
      <alignment horizontal="center" vertical="center" wrapText="1"/>
    </xf>
    <xf numFmtId="2" fontId="3" fillId="3" borderId="42" xfId="1" applyNumberFormat="1" applyFont="1" applyFill="1" applyBorder="1" applyAlignment="1">
      <alignment horizontal="center" vertical="center"/>
    </xf>
    <xf numFmtId="0" fontId="4" fillId="3" borderId="48" xfId="0" applyFont="1" applyFill="1" applyBorder="1" applyAlignment="1">
      <alignment horizontal="center" vertical="center" wrapText="1"/>
    </xf>
    <xf numFmtId="0" fontId="3" fillId="3" borderId="38" xfId="0" applyFont="1" applyFill="1" applyBorder="1" applyAlignment="1">
      <alignment vertical="center" wrapText="1"/>
    </xf>
    <xf numFmtId="43" fontId="6" fillId="3" borderId="10" xfId="1" applyFont="1" applyFill="1" applyBorder="1" applyAlignment="1">
      <alignment horizontal="center" vertical="center"/>
    </xf>
    <xf numFmtId="0" fontId="19" fillId="3" borderId="0" xfId="0" applyFont="1" applyFill="1" applyBorder="1"/>
    <xf numFmtId="0" fontId="20" fillId="3" borderId="0" xfId="0" applyFont="1" applyFill="1" applyBorder="1"/>
    <xf numFmtId="0" fontId="6" fillId="3" borderId="39" xfId="0" quotePrefix="1" applyFont="1" applyFill="1" applyBorder="1" applyAlignment="1">
      <alignment horizontal="center" vertical="center" wrapText="1"/>
    </xf>
    <xf numFmtId="43" fontId="6" fillId="3" borderId="13" xfId="1" applyFont="1" applyFill="1" applyBorder="1" applyAlignment="1">
      <alignment horizontal="center" vertical="center"/>
    </xf>
    <xf numFmtId="43" fontId="6" fillId="3" borderId="11" xfId="1" applyFont="1" applyFill="1" applyBorder="1" applyAlignment="1">
      <alignment horizontal="center" vertical="center"/>
    </xf>
    <xf numFmtId="43" fontId="6" fillId="3" borderId="39" xfId="1" applyFont="1" applyFill="1" applyBorder="1" applyAlignment="1">
      <alignment horizontal="center" vertical="center"/>
    </xf>
    <xf numFmtId="2" fontId="3" fillId="3" borderId="45" xfId="1" applyNumberFormat="1" applyFont="1" applyFill="1" applyBorder="1" applyAlignment="1">
      <alignment horizontal="center" vertical="center"/>
    </xf>
    <xf numFmtId="49" fontId="4" fillId="3" borderId="39" xfId="0" applyNumberFormat="1" applyFont="1" applyFill="1" applyBorder="1" applyAlignment="1">
      <alignment horizontal="center" vertical="center" wrapText="1"/>
    </xf>
    <xf numFmtId="0" fontId="4" fillId="3" borderId="38" xfId="0" applyFont="1" applyFill="1" applyBorder="1" applyAlignment="1">
      <alignment horizontal="center" vertical="center" wrapText="1"/>
    </xf>
    <xf numFmtId="2" fontId="3" fillId="3" borderId="12" xfId="1" applyNumberFormat="1" applyFont="1" applyFill="1" applyBorder="1" applyAlignment="1">
      <alignment horizontal="center" vertical="center"/>
    </xf>
    <xf numFmtId="49" fontId="19" fillId="3" borderId="38" xfId="0" applyNumberFormat="1" applyFont="1" applyFill="1" applyBorder="1" applyAlignment="1">
      <alignment horizontal="center" vertical="center" wrapText="1"/>
    </xf>
    <xf numFmtId="0" fontId="19" fillId="3" borderId="38" xfId="0" quotePrefix="1" applyFont="1" applyFill="1" applyBorder="1" applyAlignment="1">
      <alignment horizontal="center" vertical="center" wrapText="1"/>
    </xf>
    <xf numFmtId="43" fontId="19" fillId="3" borderId="12" xfId="1" applyFont="1" applyFill="1" applyBorder="1" applyAlignment="1">
      <alignment horizontal="center" vertical="center"/>
    </xf>
    <xf numFmtId="43" fontId="19" fillId="3" borderId="8" xfId="1" applyFont="1" applyFill="1" applyBorder="1" applyAlignment="1">
      <alignment horizontal="center" vertical="center"/>
    </xf>
    <xf numFmtId="43" fontId="19" fillId="3" borderId="9" xfId="1" applyFont="1" applyFill="1" applyBorder="1" applyAlignment="1">
      <alignment horizontal="center" vertical="center"/>
    </xf>
    <xf numFmtId="43" fontId="19" fillId="3" borderId="10" xfId="1" applyFont="1" applyFill="1" applyBorder="1" applyAlignment="1">
      <alignment horizontal="center" vertical="center"/>
    </xf>
    <xf numFmtId="43" fontId="19" fillId="3" borderId="38" xfId="1" applyFont="1" applyFill="1" applyBorder="1" applyAlignment="1">
      <alignment horizontal="center" vertical="center"/>
    </xf>
    <xf numFmtId="0" fontId="19" fillId="3" borderId="0" xfId="0" applyFont="1" applyFill="1"/>
    <xf numFmtId="0" fontId="20" fillId="3" borderId="0" xfId="0" applyFont="1" applyFill="1"/>
    <xf numFmtId="2" fontId="6" fillId="3" borderId="10" xfId="1" applyNumberFormat="1" applyFont="1" applyFill="1" applyBorder="1" applyAlignment="1">
      <alignment horizontal="center" vertical="center"/>
    </xf>
    <xf numFmtId="0" fontId="6" fillId="3" borderId="40" xfId="0" quotePrefix="1" applyFont="1" applyFill="1" applyBorder="1" applyAlignment="1">
      <alignment horizontal="center" vertical="center" wrapText="1"/>
    </xf>
    <xf numFmtId="43" fontId="6" fillId="3" borderId="44" xfId="1" applyFont="1" applyFill="1" applyBorder="1" applyAlignment="1">
      <alignment horizontal="center" vertical="center"/>
    </xf>
    <xf numFmtId="43" fontId="6" fillId="3" borderId="3" xfId="1" applyFont="1" applyFill="1" applyBorder="1" applyAlignment="1">
      <alignment horizontal="center" vertical="center"/>
    </xf>
    <xf numFmtId="2" fontId="6" fillId="3" borderId="3" xfId="1" applyNumberFormat="1" applyFont="1" applyFill="1" applyBorder="1" applyAlignment="1">
      <alignment horizontal="center" vertical="center"/>
    </xf>
    <xf numFmtId="2" fontId="6" fillId="3" borderId="25" xfId="1" applyNumberFormat="1" applyFont="1" applyFill="1" applyBorder="1" applyAlignment="1">
      <alignment horizontal="center" vertical="center"/>
    </xf>
    <xf numFmtId="0" fontId="20" fillId="3" borderId="49" xfId="0" applyFont="1" applyFill="1" applyBorder="1" applyAlignment="1">
      <alignment horizontal="center" vertical="center"/>
    </xf>
    <xf numFmtId="4" fontId="21" fillId="3" borderId="38" xfId="0" quotePrefix="1" applyNumberFormat="1" applyFont="1" applyFill="1" applyBorder="1" applyAlignment="1">
      <alignment horizontal="center" vertical="center" wrapText="1"/>
    </xf>
    <xf numFmtId="2" fontId="19" fillId="3" borderId="12" xfId="1" applyNumberFormat="1" applyFont="1" applyFill="1" applyBorder="1" applyAlignment="1">
      <alignment horizontal="center" vertical="center"/>
    </xf>
    <xf numFmtId="2" fontId="19" fillId="3" borderId="38" xfId="1" applyNumberFormat="1" applyFont="1" applyFill="1" applyBorder="1" applyAlignment="1">
      <alignment horizontal="center" vertical="center"/>
    </xf>
    <xf numFmtId="0" fontId="13" fillId="3" borderId="51" xfId="0" applyFont="1" applyFill="1" applyBorder="1" applyAlignment="1">
      <alignment horizontal="center" vertical="center"/>
    </xf>
    <xf numFmtId="49" fontId="6" fillId="3" borderId="39" xfId="0" quotePrefix="1" applyNumberFormat="1" applyFont="1" applyFill="1" applyBorder="1" applyAlignment="1">
      <alignment horizontal="center" vertical="center" wrapText="1"/>
    </xf>
    <xf numFmtId="4" fontId="6" fillId="3" borderId="39" xfId="0" quotePrefix="1" applyNumberFormat="1" applyFont="1" applyFill="1" applyBorder="1" applyAlignment="1">
      <alignment horizontal="center" vertical="center" wrapText="1"/>
    </xf>
    <xf numFmtId="2" fontId="6" fillId="3" borderId="13" xfId="1" applyNumberFormat="1" applyFont="1" applyFill="1" applyBorder="1" applyAlignment="1">
      <alignment horizontal="center" vertical="center"/>
    </xf>
    <xf numFmtId="2" fontId="6" fillId="3" borderId="11" xfId="1" applyNumberFormat="1" applyFont="1" applyFill="1" applyBorder="1" applyAlignment="1">
      <alignment horizontal="center" vertical="center"/>
    </xf>
    <xf numFmtId="2" fontId="6" fillId="3" borderId="40" xfId="1" applyNumberFormat="1" applyFont="1" applyFill="1" applyBorder="1" applyAlignment="1">
      <alignment horizontal="center" vertical="center"/>
    </xf>
    <xf numFmtId="0" fontId="8" fillId="3" borderId="48" xfId="0" applyFont="1" applyFill="1" applyBorder="1"/>
    <xf numFmtId="4" fontId="12" fillId="3" borderId="42" xfId="0" quotePrefix="1" applyNumberFormat="1" applyFont="1" applyFill="1" applyBorder="1" applyAlignment="1">
      <alignment horizontal="center" vertical="center" wrapText="1"/>
    </xf>
    <xf numFmtId="43" fontId="3" fillId="3" borderId="26" xfId="1" applyFont="1" applyFill="1" applyBorder="1" applyAlignment="1">
      <alignment horizontal="center" vertical="center"/>
    </xf>
    <xf numFmtId="0" fontId="8" fillId="3" borderId="1" xfId="0" applyFont="1" applyFill="1" applyBorder="1"/>
    <xf numFmtId="0" fontId="4" fillId="3" borderId="40" xfId="1" quotePrefix="1" applyNumberFormat="1" applyFont="1" applyFill="1" applyBorder="1" applyAlignment="1">
      <alignment horizontal="center" vertical="center" wrapText="1"/>
    </xf>
    <xf numFmtId="4" fontId="4" fillId="3" borderId="40" xfId="0" quotePrefix="1" applyNumberFormat="1" applyFont="1" applyFill="1" applyBorder="1" applyAlignment="1">
      <alignment horizontal="center" vertical="center" wrapText="1"/>
    </xf>
    <xf numFmtId="43" fontId="4" fillId="3" borderId="25" xfId="1" applyFont="1" applyFill="1" applyBorder="1" applyAlignment="1">
      <alignment horizontal="center" vertical="center"/>
    </xf>
    <xf numFmtId="0" fontId="2" fillId="3" borderId="1" xfId="0" applyFont="1" applyFill="1" applyBorder="1"/>
    <xf numFmtId="0" fontId="4" fillId="3" borderId="38" xfId="0" applyFont="1" applyFill="1" applyBorder="1" applyAlignment="1">
      <alignment vertical="center" wrapText="1"/>
    </xf>
    <xf numFmtId="49" fontId="4" fillId="3" borderId="40" xfId="0" applyNumberFormat="1" applyFont="1" applyFill="1" applyBorder="1" applyAlignment="1">
      <alignment horizontal="center" vertical="center" wrapText="1"/>
    </xf>
    <xf numFmtId="0" fontId="4" fillId="3" borderId="52" xfId="0" applyFont="1" applyFill="1" applyBorder="1" applyAlignment="1">
      <alignment horizontal="center" vertical="center"/>
    </xf>
    <xf numFmtId="0" fontId="4" fillId="3" borderId="54" xfId="0" applyFont="1" applyFill="1" applyBorder="1" applyAlignment="1">
      <alignment horizontal="center" vertical="center" wrapText="1"/>
    </xf>
    <xf numFmtId="43" fontId="2" fillId="3" borderId="18" xfId="0" applyNumberFormat="1" applyFont="1" applyFill="1" applyBorder="1" applyAlignment="1">
      <alignment horizontal="center" vertical="center"/>
    </xf>
    <xf numFmtId="43" fontId="2" fillId="3" borderId="1" xfId="1" applyFont="1" applyFill="1" applyBorder="1" applyAlignment="1">
      <alignment vertical="center"/>
    </xf>
    <xf numFmtId="2" fontId="2" fillId="3" borderId="1" xfId="0"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43" fontId="2" fillId="3" borderId="18" xfId="1" applyFont="1" applyFill="1" applyBorder="1" applyAlignment="1">
      <alignment horizontal="center" vertical="center"/>
    </xf>
    <xf numFmtId="43" fontId="2" fillId="3" borderId="1" xfId="1" applyFont="1" applyFill="1" applyBorder="1" applyAlignment="1">
      <alignment horizontal="center" vertical="center"/>
    </xf>
    <xf numFmtId="2" fontId="2" fillId="3" borderId="18" xfId="1" applyNumberFormat="1" applyFont="1" applyFill="1" applyBorder="1" applyAlignment="1">
      <alignment horizontal="center" vertical="center"/>
    </xf>
    <xf numFmtId="2" fontId="2" fillId="3" borderId="1" xfId="1" applyNumberFormat="1" applyFont="1" applyFill="1" applyBorder="1" applyAlignment="1">
      <alignment horizontal="center" vertical="center"/>
    </xf>
    <xf numFmtId="0" fontId="2" fillId="3" borderId="30" xfId="0" applyFont="1" applyFill="1" applyBorder="1" applyAlignment="1">
      <alignment horizontal="center" vertical="center"/>
    </xf>
    <xf numFmtId="0" fontId="2" fillId="3" borderId="47" xfId="0" applyFont="1" applyFill="1" applyBorder="1" applyAlignment="1">
      <alignment horizontal="center" vertical="center"/>
    </xf>
    <xf numFmtId="49" fontId="6" fillId="3" borderId="40" xfId="0" applyNumberFormat="1" applyFont="1" applyFill="1" applyBorder="1" applyAlignment="1">
      <alignment horizontal="center" vertical="center" wrapText="1"/>
    </xf>
    <xf numFmtId="49" fontId="6" fillId="3" borderId="48" xfId="0" applyNumberFormat="1" applyFont="1" applyFill="1" applyBorder="1" applyAlignment="1">
      <alignment horizontal="center" vertical="center" wrapText="1"/>
    </xf>
    <xf numFmtId="49" fontId="6" fillId="3" borderId="36" xfId="0" applyNumberFormat="1" applyFont="1" applyFill="1" applyBorder="1" applyAlignment="1">
      <alignment horizontal="center" vertical="center" wrapText="1"/>
    </xf>
    <xf numFmtId="0" fontId="18" fillId="2" borderId="37"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6" fillId="3" borderId="41" xfId="0" quotePrefix="1" applyFont="1" applyFill="1" applyBorder="1" applyAlignment="1">
      <alignment horizontal="center" vertical="center" wrapText="1"/>
    </xf>
    <xf numFmtId="0" fontId="6" fillId="3" borderId="39" xfId="0" quotePrefix="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9" xfId="0" applyFont="1" applyFill="1" applyBorder="1" applyAlignment="1">
      <alignment horizontal="center" vertical="center"/>
    </xf>
    <xf numFmtId="0" fontId="13" fillId="3" borderId="2" xfId="0" applyFont="1" applyFill="1" applyBorder="1" applyAlignment="1">
      <alignment horizontal="center" vertical="center"/>
    </xf>
    <xf numFmtId="0" fontId="6" fillId="3" borderId="40" xfId="0" quotePrefix="1" applyFont="1" applyFill="1" applyBorder="1" applyAlignment="1">
      <alignment horizontal="center" vertical="center" wrapText="1"/>
    </xf>
    <xf numFmtId="0" fontId="6" fillId="3" borderId="48" xfId="0" quotePrefix="1" applyFont="1" applyFill="1" applyBorder="1" applyAlignment="1">
      <alignment horizontal="center" vertical="center" wrapText="1"/>
    </xf>
    <xf numFmtId="4" fontId="6" fillId="3" borderId="40" xfId="0" quotePrefix="1" applyNumberFormat="1" applyFont="1" applyFill="1" applyBorder="1" applyAlignment="1">
      <alignment horizontal="center" vertical="center" wrapText="1"/>
    </xf>
    <xf numFmtId="4" fontId="6" fillId="3" borderId="48" xfId="0" quotePrefix="1" applyNumberFormat="1"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1"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30" xfId="0" applyFont="1" applyFill="1" applyBorder="1" applyAlignment="1">
      <alignment horizontal="center" vertical="center"/>
    </xf>
    <xf numFmtId="0" fontId="4" fillId="3" borderId="38" xfId="0" quotePrefix="1" applyFont="1" applyFill="1" applyBorder="1" applyAlignment="1">
      <alignment horizontal="center" vertical="center" wrapText="1"/>
    </xf>
    <xf numFmtId="0" fontId="4" fillId="3" borderId="41" xfId="0" quotePrefix="1"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4" fillId="3" borderId="40" xfId="0" quotePrefix="1" applyFont="1" applyFill="1" applyBorder="1" applyAlignment="1">
      <alignment horizontal="center" vertical="center" wrapText="1"/>
    </xf>
    <xf numFmtId="0" fontId="4" fillId="3" borderId="48" xfId="0" quotePrefix="1" applyFont="1" applyFill="1" applyBorder="1" applyAlignment="1">
      <alignment horizontal="center" vertical="center" wrapText="1"/>
    </xf>
    <xf numFmtId="0" fontId="4" fillId="3" borderId="42" xfId="0" quotePrefix="1" applyFont="1" applyFill="1" applyBorder="1" applyAlignment="1">
      <alignment horizontal="center" vertical="center" wrapText="1"/>
    </xf>
    <xf numFmtId="0" fontId="17" fillId="0" borderId="29" xfId="0" applyFont="1" applyBorder="1" applyAlignment="1">
      <alignment horizontal="center"/>
    </xf>
    <xf numFmtId="0" fontId="17" fillId="0" borderId="34" xfId="0" applyFont="1" applyBorder="1" applyAlignment="1">
      <alignment horizontal="center"/>
    </xf>
    <xf numFmtId="0" fontId="17" fillId="0" borderId="43" xfId="0" applyFont="1" applyBorder="1" applyAlignment="1">
      <alignment horizontal="center"/>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4" fillId="3" borderId="36" xfId="0" quotePrefix="1" applyFont="1" applyFill="1" applyBorder="1" applyAlignment="1">
      <alignment horizontal="center" vertical="center" wrapText="1"/>
    </xf>
    <xf numFmtId="0" fontId="5" fillId="0" borderId="6" xfId="0" applyFont="1" applyBorder="1" applyAlignment="1">
      <alignment horizontal="center"/>
    </xf>
    <xf numFmtId="0" fontId="8" fillId="0" borderId="6" xfId="0" applyFont="1" applyBorder="1" applyAlignment="1">
      <alignment horizontal="center"/>
    </xf>
    <xf numFmtId="0" fontId="4" fillId="3" borderId="41"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15" fillId="0" borderId="22" xfId="0" applyFont="1" applyBorder="1" applyAlignment="1">
      <alignment horizontal="center"/>
    </xf>
    <xf numFmtId="0" fontId="15" fillId="0" borderId="33" xfId="0" applyFont="1" applyBorder="1" applyAlignment="1">
      <alignment horizontal="center"/>
    </xf>
    <xf numFmtId="0" fontId="15" fillId="0" borderId="7" xfId="0" applyFont="1" applyBorder="1" applyAlignment="1">
      <alignment horizontal="center"/>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29" xfId="0" applyFont="1" applyFill="1" applyBorder="1" applyAlignment="1">
      <alignment horizontal="center" vertical="center"/>
    </xf>
    <xf numFmtId="0" fontId="17" fillId="2" borderId="47" xfId="0" applyFont="1" applyFill="1" applyBorder="1" applyAlignment="1">
      <alignment horizontal="center" vertical="center"/>
    </xf>
  </cellXfs>
  <cellStyles count="3">
    <cellStyle name="Excel_BuiltIn_Гарний 1" xfId="2"/>
    <cellStyle name="Звичайний" xfId="0" builtinId="0"/>
    <cellStyle name="Фінансовий" xfId="1" builtinId="3"/>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0"/>
  <sheetViews>
    <sheetView tabSelected="1" view="pageBreakPreview" zoomScale="68" zoomScaleNormal="68" zoomScaleSheetLayoutView="68" workbookViewId="0">
      <pane xSplit="5" ySplit="6" topLeftCell="F7" activePane="bottomRight" state="frozen"/>
      <selection pane="topRight" activeCell="E1" sqref="E1"/>
      <selection pane="bottomLeft" activeCell="A7" sqref="A7"/>
      <selection pane="bottomRight" activeCell="B1" sqref="B1:P1"/>
    </sheetView>
  </sheetViews>
  <sheetFormatPr defaultRowHeight="14" x14ac:dyDescent="0.3"/>
  <cols>
    <col min="1" max="1" width="8.7265625" style="2" customWidth="1"/>
    <col min="2" max="2" width="15.453125" style="3" customWidth="1"/>
    <col min="3" max="3" width="54.453125" style="2" customWidth="1"/>
    <col min="4" max="4" width="22.36328125" style="2" customWidth="1"/>
    <col min="5" max="6" width="19.90625" style="2" customWidth="1"/>
    <col min="7" max="7" width="19" style="2" customWidth="1"/>
    <col min="8" max="8" width="20.6328125" style="2" customWidth="1"/>
    <col min="9" max="9" width="19.90625" style="1" customWidth="1"/>
    <col min="10" max="10" width="18.453125" style="1" customWidth="1"/>
    <col min="11" max="11" width="18.36328125" style="1" customWidth="1"/>
    <col min="12" max="12" width="20.81640625" style="1" customWidth="1"/>
    <col min="13" max="13" width="18.08984375" style="1" customWidth="1"/>
    <col min="14" max="15" width="18.1796875" style="1" customWidth="1"/>
    <col min="16" max="16" width="18.90625" style="1" customWidth="1"/>
    <col min="17" max="17" width="15" style="3" customWidth="1"/>
    <col min="18" max="16384" width="8.7265625" style="1"/>
  </cols>
  <sheetData>
    <row r="1" spans="1:20" ht="34.5" customHeight="1" x14ac:dyDescent="0.4">
      <c r="B1" s="346" t="s">
        <v>71</v>
      </c>
      <c r="C1" s="347"/>
      <c r="D1" s="347"/>
      <c r="E1" s="347"/>
      <c r="F1" s="347"/>
      <c r="G1" s="347"/>
      <c r="H1" s="347"/>
      <c r="I1" s="347"/>
      <c r="J1" s="347"/>
      <c r="K1" s="347"/>
      <c r="L1" s="347"/>
      <c r="M1" s="347"/>
      <c r="N1" s="347"/>
      <c r="O1" s="347"/>
      <c r="P1" s="347"/>
    </row>
    <row r="2" spans="1:20" ht="27.5" customHeight="1" thickBot="1" x14ac:dyDescent="0.45">
      <c r="A2" s="45"/>
      <c r="B2" s="352" t="s">
        <v>153</v>
      </c>
      <c r="C2" s="353"/>
      <c r="D2" s="353"/>
      <c r="E2" s="353"/>
      <c r="F2" s="353"/>
      <c r="G2" s="353"/>
      <c r="H2" s="353"/>
      <c r="I2" s="353"/>
      <c r="J2" s="353"/>
      <c r="K2" s="353"/>
      <c r="L2" s="353"/>
      <c r="M2" s="353"/>
      <c r="N2" s="353"/>
      <c r="O2" s="353"/>
      <c r="P2" s="353"/>
      <c r="Q2" s="354"/>
    </row>
    <row r="3" spans="1:20" s="44" customFormat="1" ht="27" customHeight="1" thickBot="1" x14ac:dyDescent="0.4">
      <c r="A3" s="129"/>
      <c r="B3" s="114"/>
      <c r="C3" s="114"/>
      <c r="D3" s="114"/>
      <c r="E3" s="337" t="s">
        <v>64</v>
      </c>
      <c r="F3" s="338"/>
      <c r="G3" s="338"/>
      <c r="H3" s="339"/>
      <c r="I3" s="337" t="s">
        <v>60</v>
      </c>
      <c r="J3" s="338"/>
      <c r="K3" s="338"/>
      <c r="L3" s="339"/>
      <c r="M3" s="337" t="s">
        <v>61</v>
      </c>
      <c r="N3" s="338"/>
      <c r="O3" s="338"/>
      <c r="P3" s="339"/>
      <c r="Q3" s="71"/>
    </row>
    <row r="4" spans="1:20" s="44" customFormat="1" ht="35.5" customHeight="1" x14ac:dyDescent="0.35">
      <c r="A4" s="357" t="s">
        <v>115</v>
      </c>
      <c r="B4" s="355" t="s">
        <v>0</v>
      </c>
      <c r="C4" s="355" t="s">
        <v>141</v>
      </c>
      <c r="D4" s="355" t="s">
        <v>140</v>
      </c>
      <c r="E4" s="340" t="s">
        <v>1</v>
      </c>
      <c r="F4" s="342" t="s">
        <v>2</v>
      </c>
      <c r="G4" s="342" t="s">
        <v>3</v>
      </c>
      <c r="H4" s="344"/>
      <c r="I4" s="340" t="s">
        <v>1</v>
      </c>
      <c r="J4" s="342" t="s">
        <v>2</v>
      </c>
      <c r="K4" s="342" t="s">
        <v>3</v>
      </c>
      <c r="L4" s="344"/>
      <c r="M4" s="340" t="s">
        <v>1</v>
      </c>
      <c r="N4" s="342" t="s">
        <v>2</v>
      </c>
      <c r="O4" s="342" t="s">
        <v>3</v>
      </c>
      <c r="P4" s="344"/>
      <c r="Q4" s="313" t="s">
        <v>142</v>
      </c>
    </row>
    <row r="5" spans="1:20" s="44" customFormat="1" ht="83.5" customHeight="1" thickBot="1" x14ac:dyDescent="0.4">
      <c r="A5" s="358"/>
      <c r="B5" s="356"/>
      <c r="C5" s="356"/>
      <c r="D5" s="356"/>
      <c r="E5" s="341"/>
      <c r="F5" s="343"/>
      <c r="G5" s="52" t="s">
        <v>4</v>
      </c>
      <c r="H5" s="89" t="s">
        <v>5</v>
      </c>
      <c r="I5" s="341"/>
      <c r="J5" s="343"/>
      <c r="K5" s="52" t="s">
        <v>4</v>
      </c>
      <c r="L5" s="89" t="s">
        <v>5</v>
      </c>
      <c r="M5" s="341"/>
      <c r="N5" s="343"/>
      <c r="O5" s="52" t="s">
        <v>4</v>
      </c>
      <c r="P5" s="89" t="s">
        <v>5</v>
      </c>
      <c r="Q5" s="314"/>
    </row>
    <row r="6" spans="1:20" s="7" customFormat="1" ht="25.5" customHeight="1" thickBot="1" x14ac:dyDescent="0.35">
      <c r="A6" s="130"/>
      <c r="B6" s="115">
        <v>1</v>
      </c>
      <c r="C6" s="115">
        <v>2</v>
      </c>
      <c r="D6" s="115">
        <v>3</v>
      </c>
      <c r="E6" s="110">
        <v>4</v>
      </c>
      <c r="F6" s="46">
        <v>5</v>
      </c>
      <c r="G6" s="47">
        <v>6</v>
      </c>
      <c r="H6" s="111">
        <v>7</v>
      </c>
      <c r="I6" s="90">
        <v>8</v>
      </c>
      <c r="J6" s="48">
        <v>9</v>
      </c>
      <c r="K6" s="48">
        <v>10</v>
      </c>
      <c r="L6" s="49">
        <v>11</v>
      </c>
      <c r="M6" s="90">
        <v>12</v>
      </c>
      <c r="N6" s="48">
        <v>13</v>
      </c>
      <c r="O6" s="48">
        <v>14</v>
      </c>
      <c r="P6" s="49">
        <v>15</v>
      </c>
      <c r="Q6" s="72">
        <v>16</v>
      </c>
    </row>
    <row r="7" spans="1:20" s="4" customFormat="1" ht="63.5" customHeight="1" x14ac:dyDescent="0.3">
      <c r="A7" s="324">
        <v>1</v>
      </c>
      <c r="B7" s="209"/>
      <c r="C7" s="123" t="s">
        <v>72</v>
      </c>
      <c r="D7" s="116" t="s">
        <v>116</v>
      </c>
      <c r="E7" s="91">
        <f>E8</f>
        <v>505600</v>
      </c>
      <c r="F7" s="15">
        <f t="shared" ref="F7:P7" si="0">F8</f>
        <v>505600</v>
      </c>
      <c r="G7" s="56">
        <f t="shared" si="0"/>
        <v>0</v>
      </c>
      <c r="H7" s="60">
        <f t="shared" si="0"/>
        <v>0</v>
      </c>
      <c r="I7" s="91">
        <f t="shared" si="0"/>
        <v>480366.4</v>
      </c>
      <c r="J7" s="15">
        <f t="shared" si="0"/>
        <v>480366.4</v>
      </c>
      <c r="K7" s="210">
        <v>0</v>
      </c>
      <c r="L7" s="211">
        <v>0</v>
      </c>
      <c r="M7" s="91">
        <f t="shared" si="0"/>
        <v>25233.599999999977</v>
      </c>
      <c r="N7" s="15">
        <f t="shared" si="0"/>
        <v>25233.599999999977</v>
      </c>
      <c r="O7" s="210">
        <f t="shared" si="0"/>
        <v>0</v>
      </c>
      <c r="P7" s="211">
        <f t="shared" si="0"/>
        <v>0</v>
      </c>
      <c r="Q7" s="212">
        <f>Q8</f>
        <v>95.009177215189879</v>
      </c>
    </row>
    <row r="8" spans="1:20" s="4" customFormat="1" ht="42.5" customHeight="1" thickBot="1" x14ac:dyDescent="0.35">
      <c r="A8" s="326"/>
      <c r="B8" s="213" t="s">
        <v>57</v>
      </c>
      <c r="C8" s="117" t="s">
        <v>58</v>
      </c>
      <c r="D8" s="117" t="s">
        <v>117</v>
      </c>
      <c r="E8" s="92">
        <f>F8+G8</f>
        <v>505600</v>
      </c>
      <c r="F8" s="14">
        <v>505600</v>
      </c>
      <c r="G8" s="24">
        <v>0</v>
      </c>
      <c r="H8" s="25">
        <v>0</v>
      </c>
      <c r="I8" s="92">
        <f>J8+K8</f>
        <v>480366.4</v>
      </c>
      <c r="J8" s="14">
        <v>480366.4</v>
      </c>
      <c r="K8" s="24">
        <v>0</v>
      </c>
      <c r="L8" s="25">
        <v>0</v>
      </c>
      <c r="M8" s="92">
        <f t="shared" ref="M8:P18" si="1">E8-I8</f>
        <v>25233.599999999977</v>
      </c>
      <c r="N8" s="14">
        <f>F8-J8</f>
        <v>25233.599999999977</v>
      </c>
      <c r="O8" s="24">
        <f>G8-K8</f>
        <v>0</v>
      </c>
      <c r="P8" s="25">
        <f t="shared" si="1"/>
        <v>0</v>
      </c>
      <c r="Q8" s="214">
        <f>I8*100/E8</f>
        <v>95.009177215189879</v>
      </c>
      <c r="R8" s="5"/>
    </row>
    <row r="9" spans="1:20" s="7" customFormat="1" ht="65.5" customHeight="1" thickBot="1" x14ac:dyDescent="0.35">
      <c r="A9" s="324">
        <v>2</v>
      </c>
      <c r="B9" s="132"/>
      <c r="C9" s="123" t="s">
        <v>73</v>
      </c>
      <c r="D9" s="116" t="s">
        <v>116</v>
      </c>
      <c r="E9" s="91">
        <f>E10</f>
        <v>14950570</v>
      </c>
      <c r="F9" s="15">
        <f t="shared" ref="F9:Q9" si="2">F10</f>
        <v>12143108</v>
      </c>
      <c r="G9" s="15">
        <f t="shared" si="2"/>
        <v>2807462</v>
      </c>
      <c r="H9" s="16">
        <f t="shared" si="2"/>
        <v>2807462</v>
      </c>
      <c r="I9" s="91">
        <f t="shared" si="2"/>
        <v>14545663</v>
      </c>
      <c r="J9" s="15">
        <f>SUM(J10)</f>
        <v>11751904</v>
      </c>
      <c r="K9" s="15">
        <f t="shared" si="2"/>
        <v>2793759</v>
      </c>
      <c r="L9" s="16">
        <f t="shared" si="2"/>
        <v>2793759</v>
      </c>
      <c r="M9" s="91">
        <f t="shared" si="2"/>
        <v>404907</v>
      </c>
      <c r="N9" s="38">
        <f t="shared" ref="N9:N75" si="3">F9-J9</f>
        <v>391204</v>
      </c>
      <c r="O9" s="15">
        <f t="shared" si="2"/>
        <v>13703</v>
      </c>
      <c r="P9" s="16">
        <f t="shared" si="2"/>
        <v>13703</v>
      </c>
      <c r="Q9" s="73">
        <f t="shared" si="2"/>
        <v>97.291695233024555</v>
      </c>
      <c r="R9" s="6"/>
    </row>
    <row r="10" spans="1:20" s="4" customFormat="1" ht="45.5" customHeight="1" thickBot="1" x14ac:dyDescent="0.35">
      <c r="A10" s="326"/>
      <c r="B10" s="118" t="s">
        <v>6</v>
      </c>
      <c r="C10" s="117" t="s">
        <v>7</v>
      </c>
      <c r="D10" s="117" t="s">
        <v>117</v>
      </c>
      <c r="E10" s="92">
        <f>F10+G10</f>
        <v>14950570</v>
      </c>
      <c r="F10" s="14">
        <v>12143108</v>
      </c>
      <c r="G10" s="14">
        <v>2807462</v>
      </c>
      <c r="H10" s="17">
        <f>G10</f>
        <v>2807462</v>
      </c>
      <c r="I10" s="92">
        <f>J10+K10</f>
        <v>14545663</v>
      </c>
      <c r="J10" s="14">
        <v>11751904</v>
      </c>
      <c r="K10" s="14">
        <v>2793759</v>
      </c>
      <c r="L10" s="17">
        <f>K10</f>
        <v>2793759</v>
      </c>
      <c r="M10" s="92">
        <f t="shared" si="1"/>
        <v>404907</v>
      </c>
      <c r="N10" s="14">
        <f t="shared" si="3"/>
        <v>391204</v>
      </c>
      <c r="O10" s="14">
        <f>G10-K10</f>
        <v>13703</v>
      </c>
      <c r="P10" s="17">
        <f>H10-L10</f>
        <v>13703</v>
      </c>
      <c r="Q10" s="74">
        <f>I10*100/E10</f>
        <v>97.291695233024555</v>
      </c>
      <c r="R10" s="5"/>
    </row>
    <row r="11" spans="1:20" s="7" customFormat="1" ht="57.5" customHeight="1" thickBot="1" x14ac:dyDescent="0.35">
      <c r="A11" s="318">
        <v>3</v>
      </c>
      <c r="B11" s="133"/>
      <c r="C11" s="123" t="s">
        <v>74</v>
      </c>
      <c r="D11" s="116" t="s">
        <v>116</v>
      </c>
      <c r="E11" s="91">
        <f>SUM(F11:G11)</f>
        <v>3394144</v>
      </c>
      <c r="F11" s="15">
        <f>F12</f>
        <v>1845941</v>
      </c>
      <c r="G11" s="15">
        <f t="shared" ref="G11:Q11" si="4">G12</f>
        <v>1548203</v>
      </c>
      <c r="H11" s="16">
        <f t="shared" si="4"/>
        <v>1548203</v>
      </c>
      <c r="I11" s="91">
        <f t="shared" si="4"/>
        <v>3300553.86</v>
      </c>
      <c r="J11" s="15">
        <f t="shared" si="4"/>
        <v>1758670.16</v>
      </c>
      <c r="K11" s="15">
        <f t="shared" si="4"/>
        <v>1541883.7</v>
      </c>
      <c r="L11" s="16">
        <f t="shared" si="4"/>
        <v>1541883.7</v>
      </c>
      <c r="M11" s="91">
        <f t="shared" si="4"/>
        <v>93590.14000000013</v>
      </c>
      <c r="N11" s="38">
        <f t="shared" si="3"/>
        <v>87270.840000000084</v>
      </c>
      <c r="O11" s="15">
        <f t="shared" si="4"/>
        <v>6319.3000000000466</v>
      </c>
      <c r="P11" s="16">
        <f t="shared" si="4"/>
        <v>6319.3000000000466</v>
      </c>
      <c r="Q11" s="73">
        <f t="shared" si="4"/>
        <v>97.242599606852266</v>
      </c>
      <c r="R11" s="6"/>
    </row>
    <row r="12" spans="1:20" s="4" customFormat="1" ht="48.5" customHeight="1" thickBot="1" x14ac:dyDescent="0.35">
      <c r="A12" s="309"/>
      <c r="B12" s="146" t="s">
        <v>8</v>
      </c>
      <c r="C12" s="206" t="s">
        <v>9</v>
      </c>
      <c r="D12" s="206" t="s">
        <v>117</v>
      </c>
      <c r="E12" s="93">
        <f>F12+G12</f>
        <v>3394144</v>
      </c>
      <c r="F12" s="18">
        <v>1845941</v>
      </c>
      <c r="G12" s="18">
        <v>1548203</v>
      </c>
      <c r="H12" s="21">
        <v>1548203</v>
      </c>
      <c r="I12" s="93">
        <f>J12+K12</f>
        <v>3300553.86</v>
      </c>
      <c r="J12" s="18">
        <v>1758670.16</v>
      </c>
      <c r="K12" s="18">
        <v>1541883.7</v>
      </c>
      <c r="L12" s="21">
        <f>K12</f>
        <v>1541883.7</v>
      </c>
      <c r="M12" s="93">
        <f t="shared" si="1"/>
        <v>93590.14000000013</v>
      </c>
      <c r="N12" s="14">
        <f t="shared" si="3"/>
        <v>87270.840000000084</v>
      </c>
      <c r="O12" s="18">
        <f>G12-K12</f>
        <v>6319.3000000000466</v>
      </c>
      <c r="P12" s="21">
        <f>H12-L12</f>
        <v>6319.3000000000466</v>
      </c>
      <c r="Q12" s="74">
        <f>I12*100/E12</f>
        <v>97.242599606852266</v>
      </c>
      <c r="R12" s="5"/>
    </row>
    <row r="13" spans="1:20" s="7" customFormat="1" ht="65" customHeight="1" thickBot="1" x14ac:dyDescent="0.35">
      <c r="A13" s="318">
        <v>4</v>
      </c>
      <c r="B13" s="133"/>
      <c r="C13" s="123" t="s">
        <v>75</v>
      </c>
      <c r="D13" s="116" t="s">
        <v>116</v>
      </c>
      <c r="E13" s="91">
        <f>E14</f>
        <v>330000</v>
      </c>
      <c r="F13" s="15">
        <f t="shared" ref="F13:Q13" si="5">F14</f>
        <v>330000</v>
      </c>
      <c r="G13" s="56">
        <f t="shared" si="5"/>
        <v>0</v>
      </c>
      <c r="H13" s="60">
        <f t="shared" si="5"/>
        <v>0</v>
      </c>
      <c r="I13" s="91">
        <f t="shared" si="5"/>
        <v>284777.2</v>
      </c>
      <c r="J13" s="15">
        <f t="shared" si="5"/>
        <v>284777.2</v>
      </c>
      <c r="K13" s="56">
        <f t="shared" si="5"/>
        <v>0</v>
      </c>
      <c r="L13" s="60">
        <f t="shared" si="5"/>
        <v>0</v>
      </c>
      <c r="M13" s="91">
        <f t="shared" si="5"/>
        <v>45222.799999999988</v>
      </c>
      <c r="N13" s="38">
        <f t="shared" si="3"/>
        <v>45222.799999999988</v>
      </c>
      <c r="O13" s="56">
        <f t="shared" si="5"/>
        <v>0</v>
      </c>
      <c r="P13" s="60">
        <f t="shared" si="5"/>
        <v>0</v>
      </c>
      <c r="Q13" s="73">
        <f t="shared" si="5"/>
        <v>86.296121212121207</v>
      </c>
      <c r="R13" s="6"/>
    </row>
    <row r="14" spans="1:20" s="4" customFormat="1" ht="43" customHeight="1" thickBot="1" x14ac:dyDescent="0.35">
      <c r="A14" s="309"/>
      <c r="B14" s="118" t="s">
        <v>10</v>
      </c>
      <c r="C14" s="117" t="s">
        <v>11</v>
      </c>
      <c r="D14" s="206" t="s">
        <v>117</v>
      </c>
      <c r="E14" s="92">
        <f>F14</f>
        <v>330000</v>
      </c>
      <c r="F14" s="14">
        <v>330000</v>
      </c>
      <c r="G14" s="24">
        <v>0</v>
      </c>
      <c r="H14" s="25">
        <v>0</v>
      </c>
      <c r="I14" s="92">
        <f>J14+K14</f>
        <v>284777.2</v>
      </c>
      <c r="J14" s="14">
        <v>284777.2</v>
      </c>
      <c r="K14" s="24">
        <v>0</v>
      </c>
      <c r="L14" s="25">
        <v>0</v>
      </c>
      <c r="M14" s="92">
        <f t="shared" si="1"/>
        <v>45222.799999999988</v>
      </c>
      <c r="N14" s="14">
        <f t="shared" si="3"/>
        <v>45222.799999999988</v>
      </c>
      <c r="O14" s="24">
        <f t="shared" si="1"/>
        <v>0</v>
      </c>
      <c r="P14" s="25">
        <f t="shared" si="1"/>
        <v>0</v>
      </c>
      <c r="Q14" s="74">
        <f>I14*100/E14</f>
        <v>86.296121212121207</v>
      </c>
      <c r="R14" s="5"/>
    </row>
    <row r="15" spans="1:20" s="7" customFormat="1" ht="65.5" customHeight="1" thickBot="1" x14ac:dyDescent="0.35">
      <c r="A15" s="318">
        <v>5</v>
      </c>
      <c r="B15" s="133"/>
      <c r="C15" s="123" t="s">
        <v>77</v>
      </c>
      <c r="D15" s="116" t="s">
        <v>116</v>
      </c>
      <c r="E15" s="91">
        <f>E16</f>
        <v>50000</v>
      </c>
      <c r="F15" s="15">
        <f t="shared" ref="F15:P15" si="6">F16</f>
        <v>50000</v>
      </c>
      <c r="G15" s="56">
        <f t="shared" si="6"/>
        <v>0</v>
      </c>
      <c r="H15" s="60">
        <f t="shared" si="6"/>
        <v>0</v>
      </c>
      <c r="I15" s="91">
        <f t="shared" si="6"/>
        <v>38885.300000000003</v>
      </c>
      <c r="J15" s="15">
        <f t="shared" si="6"/>
        <v>38885.300000000003</v>
      </c>
      <c r="K15" s="56">
        <f t="shared" si="6"/>
        <v>0</v>
      </c>
      <c r="L15" s="60">
        <f t="shared" si="6"/>
        <v>0</v>
      </c>
      <c r="M15" s="91">
        <f t="shared" si="6"/>
        <v>11114.699999999997</v>
      </c>
      <c r="N15" s="38">
        <f t="shared" si="3"/>
        <v>11114.699999999997</v>
      </c>
      <c r="O15" s="56">
        <f t="shared" si="6"/>
        <v>0</v>
      </c>
      <c r="P15" s="60">
        <f t="shared" si="6"/>
        <v>0</v>
      </c>
      <c r="Q15" s="73">
        <f>Q16</f>
        <v>77.770600000000016</v>
      </c>
      <c r="R15" s="6"/>
      <c r="T15" s="31"/>
    </row>
    <row r="16" spans="1:20" s="4" customFormat="1" ht="43" customHeight="1" thickBot="1" x14ac:dyDescent="0.35">
      <c r="A16" s="309"/>
      <c r="B16" s="215" t="s">
        <v>76</v>
      </c>
      <c r="C16" s="206" t="s">
        <v>59</v>
      </c>
      <c r="D16" s="206" t="s">
        <v>117</v>
      </c>
      <c r="E16" s="93">
        <f>F16</f>
        <v>50000</v>
      </c>
      <c r="F16" s="18">
        <v>50000</v>
      </c>
      <c r="G16" s="32">
        <v>0</v>
      </c>
      <c r="H16" s="61">
        <v>0</v>
      </c>
      <c r="I16" s="93">
        <f>J16+K16</f>
        <v>38885.300000000003</v>
      </c>
      <c r="J16" s="18">
        <v>38885.300000000003</v>
      </c>
      <c r="K16" s="32">
        <v>0</v>
      </c>
      <c r="L16" s="61">
        <v>0</v>
      </c>
      <c r="M16" s="93">
        <f t="shared" si="1"/>
        <v>11114.699999999997</v>
      </c>
      <c r="N16" s="14">
        <f t="shared" si="3"/>
        <v>11114.699999999997</v>
      </c>
      <c r="O16" s="32">
        <f t="shared" si="1"/>
        <v>0</v>
      </c>
      <c r="P16" s="61">
        <f t="shared" si="1"/>
        <v>0</v>
      </c>
      <c r="Q16" s="74">
        <f>I16*100/E16</f>
        <v>77.770600000000016</v>
      </c>
      <c r="R16" s="5"/>
    </row>
    <row r="17" spans="1:20" s="7" customFormat="1" ht="62" customHeight="1" x14ac:dyDescent="0.3">
      <c r="A17" s="318">
        <v>6</v>
      </c>
      <c r="B17" s="216"/>
      <c r="C17" s="124" t="s">
        <v>78</v>
      </c>
      <c r="D17" s="217" t="s">
        <v>116</v>
      </c>
      <c r="E17" s="218">
        <f>E18+E23+E26</f>
        <v>3614000</v>
      </c>
      <c r="F17" s="219">
        <f>F18+F23+F26</f>
        <v>3614000</v>
      </c>
      <c r="G17" s="220">
        <f>G18+G23+G26</f>
        <v>0</v>
      </c>
      <c r="H17" s="221">
        <f>H18+H23+H26</f>
        <v>0</v>
      </c>
      <c r="I17" s="218">
        <f t="shared" ref="I17:M17" si="7">I18+I23+I26</f>
        <v>3294000.18</v>
      </c>
      <c r="J17" s="219">
        <f t="shared" si="7"/>
        <v>3294000.18</v>
      </c>
      <c r="K17" s="220">
        <f t="shared" si="7"/>
        <v>0</v>
      </c>
      <c r="L17" s="221">
        <f t="shared" si="7"/>
        <v>0</v>
      </c>
      <c r="M17" s="218">
        <f t="shared" si="7"/>
        <v>319999.82</v>
      </c>
      <c r="N17" s="37">
        <f t="shared" si="3"/>
        <v>319999.81999999983</v>
      </c>
      <c r="O17" s="222">
        <f t="shared" ref="O17:P17" si="8">SUM(O18:O26)</f>
        <v>0</v>
      </c>
      <c r="P17" s="223">
        <f t="shared" si="8"/>
        <v>0</v>
      </c>
      <c r="Q17" s="224">
        <f>I17*100/E17</f>
        <v>91.145550083010519</v>
      </c>
      <c r="R17" s="6"/>
    </row>
    <row r="18" spans="1:20" s="4" customFormat="1" ht="37.5" customHeight="1" x14ac:dyDescent="0.3">
      <c r="A18" s="308"/>
      <c r="B18" s="348" t="s">
        <v>12</v>
      </c>
      <c r="C18" s="207" t="s">
        <v>13</v>
      </c>
      <c r="D18" s="334" t="s">
        <v>117</v>
      </c>
      <c r="E18" s="94">
        <f>SUM(E20:E22)</f>
        <v>53500</v>
      </c>
      <c r="F18" s="19">
        <v>53500</v>
      </c>
      <c r="G18" s="26">
        <v>0</v>
      </c>
      <c r="H18" s="57">
        <v>0</v>
      </c>
      <c r="I18" s="104">
        <f t="shared" ref="I18:I75" si="9">+J18+K18</f>
        <v>0</v>
      </c>
      <c r="J18" s="26">
        <v>0</v>
      </c>
      <c r="K18" s="26">
        <f t="shared" ref="K18:K71" si="10">+L18</f>
        <v>0</v>
      </c>
      <c r="L18" s="57">
        <v>0</v>
      </c>
      <c r="M18" s="94">
        <f t="shared" si="1"/>
        <v>53500</v>
      </c>
      <c r="N18" s="19">
        <f t="shared" si="3"/>
        <v>53500</v>
      </c>
      <c r="O18" s="26">
        <f t="shared" si="1"/>
        <v>0</v>
      </c>
      <c r="P18" s="57">
        <f t="shared" si="1"/>
        <v>0</v>
      </c>
      <c r="Q18" s="75">
        <f>I18*100/E18</f>
        <v>0</v>
      </c>
      <c r="R18" s="5"/>
    </row>
    <row r="19" spans="1:20" s="4" customFormat="1" ht="68.5" hidden="1" customHeight="1" x14ac:dyDescent="0.3">
      <c r="A19" s="308"/>
      <c r="B19" s="348"/>
      <c r="C19" s="207"/>
      <c r="D19" s="335"/>
      <c r="E19" s="94"/>
      <c r="F19" s="19"/>
      <c r="G19" s="26"/>
      <c r="H19" s="57"/>
      <c r="I19" s="104">
        <f t="shared" si="9"/>
        <v>0</v>
      </c>
      <c r="J19" s="26"/>
      <c r="K19" s="26">
        <f t="shared" si="10"/>
        <v>0</v>
      </c>
      <c r="L19" s="57"/>
      <c r="M19" s="94">
        <f t="shared" ref="M19:M78" si="11">N19+O19</f>
        <v>0</v>
      </c>
      <c r="N19" s="19">
        <f t="shared" si="3"/>
        <v>0</v>
      </c>
      <c r="O19" s="26">
        <f t="shared" ref="O19:O73" si="12">P19</f>
        <v>0</v>
      </c>
      <c r="P19" s="57"/>
      <c r="Q19" s="225"/>
      <c r="R19" s="5"/>
    </row>
    <row r="20" spans="1:20" s="4" customFormat="1" ht="39" customHeight="1" x14ac:dyDescent="0.3">
      <c r="A20" s="308"/>
      <c r="B20" s="348"/>
      <c r="C20" s="226" t="s">
        <v>133</v>
      </c>
      <c r="D20" s="335"/>
      <c r="E20" s="94">
        <f t="shared" ref="E20:E25" si="13">F20</f>
        <v>1500</v>
      </c>
      <c r="F20" s="19">
        <v>1500</v>
      </c>
      <c r="G20" s="26">
        <v>0</v>
      </c>
      <c r="H20" s="57">
        <v>0</v>
      </c>
      <c r="I20" s="104">
        <f>J20</f>
        <v>0</v>
      </c>
      <c r="J20" s="26">
        <v>0</v>
      </c>
      <c r="K20" s="26">
        <v>0</v>
      </c>
      <c r="L20" s="57">
        <v>0</v>
      </c>
      <c r="M20" s="94">
        <f>N20</f>
        <v>1500</v>
      </c>
      <c r="N20" s="19">
        <f t="shared" si="3"/>
        <v>1500</v>
      </c>
      <c r="O20" s="26">
        <f t="shared" ref="O20:P28" si="14">G20-K20</f>
        <v>0</v>
      </c>
      <c r="P20" s="57">
        <f t="shared" si="14"/>
        <v>0</v>
      </c>
      <c r="Q20" s="75">
        <f t="shared" ref="Q20:Q30" si="15">I20*100/E20</f>
        <v>0</v>
      </c>
      <c r="R20" s="5"/>
      <c r="T20" s="8"/>
    </row>
    <row r="21" spans="1:20" s="4" customFormat="1" ht="32.5" customHeight="1" x14ac:dyDescent="0.3">
      <c r="A21" s="308"/>
      <c r="B21" s="348"/>
      <c r="C21" s="226" t="s">
        <v>134</v>
      </c>
      <c r="D21" s="335"/>
      <c r="E21" s="94">
        <f t="shared" si="13"/>
        <v>17000</v>
      </c>
      <c r="F21" s="19">
        <v>17000</v>
      </c>
      <c r="G21" s="26">
        <v>0</v>
      </c>
      <c r="H21" s="57">
        <v>0</v>
      </c>
      <c r="I21" s="104">
        <f>J21</f>
        <v>0</v>
      </c>
      <c r="J21" s="26">
        <v>0</v>
      </c>
      <c r="K21" s="26">
        <v>0</v>
      </c>
      <c r="L21" s="57">
        <v>0</v>
      </c>
      <c r="M21" s="94">
        <f>N21</f>
        <v>17000</v>
      </c>
      <c r="N21" s="19">
        <f t="shared" si="3"/>
        <v>17000</v>
      </c>
      <c r="O21" s="26">
        <f t="shared" si="14"/>
        <v>0</v>
      </c>
      <c r="P21" s="57">
        <f t="shared" si="14"/>
        <v>0</v>
      </c>
      <c r="Q21" s="75">
        <f t="shared" si="15"/>
        <v>0</v>
      </c>
      <c r="R21" s="5"/>
    </row>
    <row r="22" spans="1:20" s="4" customFormat="1" ht="41" customHeight="1" x14ac:dyDescent="0.3">
      <c r="A22" s="308"/>
      <c r="B22" s="348"/>
      <c r="C22" s="226" t="s">
        <v>135</v>
      </c>
      <c r="D22" s="335"/>
      <c r="E22" s="94">
        <f t="shared" si="13"/>
        <v>35000</v>
      </c>
      <c r="F22" s="19">
        <v>35000</v>
      </c>
      <c r="G22" s="26">
        <v>0</v>
      </c>
      <c r="H22" s="57">
        <v>0</v>
      </c>
      <c r="I22" s="104">
        <f>J22</f>
        <v>0</v>
      </c>
      <c r="J22" s="26">
        <v>0</v>
      </c>
      <c r="K22" s="26">
        <v>0</v>
      </c>
      <c r="L22" s="57">
        <v>0</v>
      </c>
      <c r="M22" s="94">
        <f>N22</f>
        <v>35000</v>
      </c>
      <c r="N22" s="19">
        <f t="shared" si="3"/>
        <v>35000</v>
      </c>
      <c r="O22" s="26">
        <f t="shared" si="14"/>
        <v>0</v>
      </c>
      <c r="P22" s="57">
        <f t="shared" si="14"/>
        <v>0</v>
      </c>
      <c r="Q22" s="75">
        <f t="shared" si="15"/>
        <v>0</v>
      </c>
      <c r="R22" s="5"/>
    </row>
    <row r="23" spans="1:20" s="4" customFormat="1" ht="61" customHeight="1" x14ac:dyDescent="0.3">
      <c r="A23" s="308"/>
      <c r="B23" s="348" t="s">
        <v>14</v>
      </c>
      <c r="C23" s="207" t="s">
        <v>15</v>
      </c>
      <c r="D23" s="335"/>
      <c r="E23" s="94">
        <f t="shared" si="13"/>
        <v>360000</v>
      </c>
      <c r="F23" s="19">
        <v>360000</v>
      </c>
      <c r="G23" s="26">
        <v>0</v>
      </c>
      <c r="H23" s="57">
        <v>0</v>
      </c>
      <c r="I23" s="94">
        <f>+J23+K23</f>
        <v>257920.18</v>
      </c>
      <c r="J23" s="19">
        <f>SUM(J24:J25)</f>
        <v>257920.18</v>
      </c>
      <c r="K23" s="26">
        <f>+L23</f>
        <v>0</v>
      </c>
      <c r="L23" s="57">
        <v>0</v>
      </c>
      <c r="M23" s="94">
        <f>N23+O23</f>
        <v>102079.82</v>
      </c>
      <c r="N23" s="19">
        <f t="shared" si="3"/>
        <v>102079.82</v>
      </c>
      <c r="O23" s="26">
        <f t="shared" si="14"/>
        <v>0</v>
      </c>
      <c r="P23" s="57">
        <f t="shared" si="14"/>
        <v>0</v>
      </c>
      <c r="Q23" s="76">
        <f t="shared" si="15"/>
        <v>71.644494444444447</v>
      </c>
      <c r="R23" s="5"/>
    </row>
    <row r="24" spans="1:20" s="4" customFormat="1" ht="61" customHeight="1" x14ac:dyDescent="0.3">
      <c r="A24" s="308"/>
      <c r="B24" s="348"/>
      <c r="C24" s="226" t="s">
        <v>131</v>
      </c>
      <c r="D24" s="335"/>
      <c r="E24" s="94">
        <f t="shared" si="13"/>
        <v>81000</v>
      </c>
      <c r="F24" s="19">
        <v>81000</v>
      </c>
      <c r="G24" s="26">
        <v>0</v>
      </c>
      <c r="H24" s="57">
        <v>0</v>
      </c>
      <c r="I24" s="94">
        <f>J24</f>
        <v>80621.820000000007</v>
      </c>
      <c r="J24" s="19">
        <v>80621.820000000007</v>
      </c>
      <c r="K24" s="26">
        <v>0</v>
      </c>
      <c r="L24" s="57">
        <v>0</v>
      </c>
      <c r="M24" s="94">
        <f>N24</f>
        <v>378.17999999999302</v>
      </c>
      <c r="N24" s="19">
        <f t="shared" si="3"/>
        <v>378.17999999999302</v>
      </c>
      <c r="O24" s="26">
        <f t="shared" si="14"/>
        <v>0</v>
      </c>
      <c r="P24" s="57">
        <f t="shared" si="14"/>
        <v>0</v>
      </c>
      <c r="Q24" s="76">
        <f t="shared" si="15"/>
        <v>99.533111111111126</v>
      </c>
      <c r="R24" s="5"/>
    </row>
    <row r="25" spans="1:20" s="4" customFormat="1" ht="30" customHeight="1" x14ac:dyDescent="0.3">
      <c r="A25" s="308"/>
      <c r="B25" s="348"/>
      <c r="C25" s="226" t="s">
        <v>132</v>
      </c>
      <c r="D25" s="335"/>
      <c r="E25" s="94">
        <f t="shared" si="13"/>
        <v>279000</v>
      </c>
      <c r="F25" s="19">
        <v>279000</v>
      </c>
      <c r="G25" s="26">
        <v>0</v>
      </c>
      <c r="H25" s="57">
        <v>0</v>
      </c>
      <c r="I25" s="94">
        <f>J25</f>
        <v>177298.36</v>
      </c>
      <c r="J25" s="19">
        <v>177298.36</v>
      </c>
      <c r="K25" s="26">
        <v>0</v>
      </c>
      <c r="L25" s="57">
        <v>0</v>
      </c>
      <c r="M25" s="94">
        <f>N25</f>
        <v>101701.64000000001</v>
      </c>
      <c r="N25" s="19">
        <f t="shared" si="3"/>
        <v>101701.64000000001</v>
      </c>
      <c r="O25" s="26">
        <f t="shared" si="14"/>
        <v>0</v>
      </c>
      <c r="P25" s="57">
        <f t="shared" si="14"/>
        <v>0</v>
      </c>
      <c r="Q25" s="76">
        <f t="shared" si="15"/>
        <v>63.54779928315412</v>
      </c>
      <c r="R25" s="5"/>
    </row>
    <row r="26" spans="1:20" s="55" customFormat="1" ht="28.5" customHeight="1" thickBot="1" x14ac:dyDescent="0.35">
      <c r="A26" s="308"/>
      <c r="B26" s="349" t="s">
        <v>16</v>
      </c>
      <c r="C26" s="199" t="s">
        <v>17</v>
      </c>
      <c r="D26" s="335"/>
      <c r="E26" s="95">
        <f>F26</f>
        <v>3200500</v>
      </c>
      <c r="F26" s="33">
        <f>SUM(F27:F35)</f>
        <v>3200500</v>
      </c>
      <c r="G26" s="34">
        <v>0</v>
      </c>
      <c r="H26" s="96">
        <v>0</v>
      </c>
      <c r="I26" s="95">
        <f>+J26+K26</f>
        <v>3036080</v>
      </c>
      <c r="J26" s="33">
        <f>SUM(J27:J35)</f>
        <v>3036080</v>
      </c>
      <c r="K26" s="34">
        <f>+L26</f>
        <v>0</v>
      </c>
      <c r="L26" s="96">
        <v>0</v>
      </c>
      <c r="M26" s="95">
        <f>N26+O26</f>
        <v>164420</v>
      </c>
      <c r="N26" s="18">
        <f t="shared" si="3"/>
        <v>164420</v>
      </c>
      <c r="O26" s="34">
        <f t="shared" si="14"/>
        <v>0</v>
      </c>
      <c r="P26" s="96">
        <f t="shared" si="14"/>
        <v>0</v>
      </c>
      <c r="Q26" s="77">
        <f t="shared" si="15"/>
        <v>94.862677706608338</v>
      </c>
      <c r="R26" s="54"/>
    </row>
    <row r="27" spans="1:20" s="5" customFormat="1" ht="128.5" customHeight="1" x14ac:dyDescent="0.3">
      <c r="A27" s="308"/>
      <c r="B27" s="350"/>
      <c r="C27" s="226" t="s">
        <v>122</v>
      </c>
      <c r="D27" s="335"/>
      <c r="E27" s="94">
        <f t="shared" ref="E27:E35" si="16">F27</f>
        <v>2435000</v>
      </c>
      <c r="F27" s="19">
        <v>2435000</v>
      </c>
      <c r="G27" s="26">
        <v>0</v>
      </c>
      <c r="H27" s="57">
        <v>0</v>
      </c>
      <c r="I27" s="94">
        <f>J27</f>
        <v>2357080</v>
      </c>
      <c r="J27" s="19">
        <v>2357080</v>
      </c>
      <c r="K27" s="26">
        <v>0</v>
      </c>
      <c r="L27" s="57">
        <v>0</v>
      </c>
      <c r="M27" s="94">
        <f t="shared" ref="M27:M35" si="17">N27</f>
        <v>77920</v>
      </c>
      <c r="N27" s="20">
        <f t="shared" si="3"/>
        <v>77920</v>
      </c>
      <c r="O27" s="27">
        <f t="shared" si="14"/>
        <v>0</v>
      </c>
      <c r="P27" s="57">
        <f t="shared" si="14"/>
        <v>0</v>
      </c>
      <c r="Q27" s="76">
        <f t="shared" si="15"/>
        <v>96.8</v>
      </c>
    </row>
    <row r="28" spans="1:20" s="5" customFormat="1" ht="78" customHeight="1" x14ac:dyDescent="0.3">
      <c r="A28" s="308"/>
      <c r="B28" s="350"/>
      <c r="C28" s="227" t="s">
        <v>123</v>
      </c>
      <c r="D28" s="335"/>
      <c r="E28" s="94">
        <f t="shared" si="16"/>
        <v>565000</v>
      </c>
      <c r="F28" s="19">
        <v>565000</v>
      </c>
      <c r="G28" s="26">
        <v>0</v>
      </c>
      <c r="H28" s="57">
        <v>0</v>
      </c>
      <c r="I28" s="94">
        <f>J28</f>
        <v>562000</v>
      </c>
      <c r="J28" s="19">
        <v>562000</v>
      </c>
      <c r="K28" s="26">
        <v>0</v>
      </c>
      <c r="L28" s="57">
        <v>0</v>
      </c>
      <c r="M28" s="94">
        <f t="shared" si="17"/>
        <v>3000</v>
      </c>
      <c r="N28" s="19">
        <f t="shared" si="3"/>
        <v>3000</v>
      </c>
      <c r="O28" s="26">
        <f t="shared" si="14"/>
        <v>0</v>
      </c>
      <c r="P28" s="57">
        <f t="shared" si="14"/>
        <v>0</v>
      </c>
      <c r="Q28" s="76">
        <f t="shared" si="15"/>
        <v>99.469026548672559</v>
      </c>
    </row>
    <row r="29" spans="1:20" s="5" customFormat="1" ht="39" customHeight="1" x14ac:dyDescent="0.3">
      <c r="A29" s="308"/>
      <c r="B29" s="350"/>
      <c r="C29" s="227" t="s">
        <v>124</v>
      </c>
      <c r="D29" s="335"/>
      <c r="E29" s="94">
        <f t="shared" si="16"/>
        <v>80000</v>
      </c>
      <c r="F29" s="19">
        <v>80000</v>
      </c>
      <c r="G29" s="26">
        <v>0</v>
      </c>
      <c r="H29" s="57">
        <v>0</v>
      </c>
      <c r="I29" s="94">
        <f>J29</f>
        <v>56000</v>
      </c>
      <c r="J29" s="19">
        <v>56000</v>
      </c>
      <c r="K29" s="26">
        <v>0</v>
      </c>
      <c r="L29" s="57">
        <v>0</v>
      </c>
      <c r="M29" s="94">
        <f t="shared" si="17"/>
        <v>24000</v>
      </c>
      <c r="N29" s="19">
        <f t="shared" si="3"/>
        <v>24000</v>
      </c>
      <c r="O29" s="26">
        <v>0</v>
      </c>
      <c r="P29" s="57">
        <v>0</v>
      </c>
      <c r="Q29" s="76">
        <f t="shared" si="15"/>
        <v>70</v>
      </c>
    </row>
    <row r="30" spans="1:20" s="5" customFormat="1" ht="47" customHeight="1" x14ac:dyDescent="0.3">
      <c r="A30" s="308"/>
      <c r="B30" s="350"/>
      <c r="C30" s="227" t="s">
        <v>125</v>
      </c>
      <c r="D30" s="335"/>
      <c r="E30" s="94">
        <f t="shared" si="16"/>
        <v>33000</v>
      </c>
      <c r="F30" s="19">
        <v>33000</v>
      </c>
      <c r="G30" s="26">
        <v>0</v>
      </c>
      <c r="H30" s="57">
        <v>0</v>
      </c>
      <c r="I30" s="94">
        <f>J30</f>
        <v>25000</v>
      </c>
      <c r="J30" s="19">
        <v>25000</v>
      </c>
      <c r="K30" s="26">
        <v>0</v>
      </c>
      <c r="L30" s="57">
        <v>0</v>
      </c>
      <c r="M30" s="94">
        <f t="shared" si="17"/>
        <v>8000</v>
      </c>
      <c r="N30" s="19">
        <f t="shared" si="3"/>
        <v>8000</v>
      </c>
      <c r="O30" s="26">
        <v>0</v>
      </c>
      <c r="P30" s="57">
        <v>0</v>
      </c>
      <c r="Q30" s="76">
        <f t="shared" si="15"/>
        <v>75.757575757575751</v>
      </c>
    </row>
    <row r="31" spans="1:20" s="228" customFormat="1" ht="44.5" customHeight="1" x14ac:dyDescent="0.25">
      <c r="A31" s="308"/>
      <c r="B31" s="350"/>
      <c r="C31" s="227" t="s">
        <v>126</v>
      </c>
      <c r="D31" s="335"/>
      <c r="E31" s="94">
        <f t="shared" si="16"/>
        <v>19000</v>
      </c>
      <c r="F31" s="19">
        <v>19000</v>
      </c>
      <c r="G31" s="26">
        <v>0</v>
      </c>
      <c r="H31" s="57">
        <v>0</v>
      </c>
      <c r="I31" s="94">
        <f>J31</f>
        <v>15000</v>
      </c>
      <c r="J31" s="19">
        <v>15000</v>
      </c>
      <c r="K31" s="26">
        <v>0</v>
      </c>
      <c r="L31" s="57">
        <v>0</v>
      </c>
      <c r="M31" s="94">
        <f t="shared" si="17"/>
        <v>4000</v>
      </c>
      <c r="N31" s="19">
        <f t="shared" si="3"/>
        <v>4000</v>
      </c>
      <c r="O31" s="26">
        <v>0</v>
      </c>
      <c r="P31" s="57">
        <v>0</v>
      </c>
      <c r="Q31" s="75">
        <f t="shared" ref="Q31:Q35" si="18">I31*100/E31</f>
        <v>78.94736842105263</v>
      </c>
    </row>
    <row r="32" spans="1:20" s="228" customFormat="1" ht="44.5" customHeight="1" x14ac:dyDescent="0.25">
      <c r="A32" s="308"/>
      <c r="B32" s="350"/>
      <c r="C32" s="227" t="s">
        <v>127</v>
      </c>
      <c r="D32" s="335"/>
      <c r="E32" s="94">
        <f t="shared" si="16"/>
        <v>14000</v>
      </c>
      <c r="F32" s="19">
        <v>14000</v>
      </c>
      <c r="G32" s="26">
        <v>0</v>
      </c>
      <c r="H32" s="57">
        <v>0</v>
      </c>
      <c r="I32" s="94">
        <f t="shared" ref="I32:I35" si="19">J32</f>
        <v>15000</v>
      </c>
      <c r="J32" s="19">
        <v>15000</v>
      </c>
      <c r="K32" s="26">
        <v>0</v>
      </c>
      <c r="L32" s="57">
        <v>0</v>
      </c>
      <c r="M32" s="94">
        <f t="shared" si="17"/>
        <v>-1000</v>
      </c>
      <c r="N32" s="19">
        <f t="shared" si="3"/>
        <v>-1000</v>
      </c>
      <c r="O32" s="26">
        <v>0</v>
      </c>
      <c r="P32" s="57">
        <v>0</v>
      </c>
      <c r="Q32" s="75">
        <f t="shared" si="18"/>
        <v>107.14285714285714</v>
      </c>
    </row>
    <row r="33" spans="1:18" s="228" customFormat="1" ht="44.5" customHeight="1" x14ac:dyDescent="0.25">
      <c r="A33" s="308"/>
      <c r="B33" s="350"/>
      <c r="C33" s="227" t="s">
        <v>128</v>
      </c>
      <c r="D33" s="335"/>
      <c r="E33" s="94">
        <f t="shared" si="16"/>
        <v>10500</v>
      </c>
      <c r="F33" s="19">
        <v>10500</v>
      </c>
      <c r="G33" s="26">
        <v>0</v>
      </c>
      <c r="H33" s="57">
        <v>0</v>
      </c>
      <c r="I33" s="94">
        <f t="shared" si="19"/>
        <v>3000</v>
      </c>
      <c r="J33" s="19">
        <v>3000</v>
      </c>
      <c r="K33" s="26">
        <v>0</v>
      </c>
      <c r="L33" s="57">
        <v>0</v>
      </c>
      <c r="M33" s="94">
        <f t="shared" si="17"/>
        <v>7500</v>
      </c>
      <c r="N33" s="19">
        <f t="shared" si="3"/>
        <v>7500</v>
      </c>
      <c r="O33" s="26">
        <v>0</v>
      </c>
      <c r="P33" s="57">
        <v>0</v>
      </c>
      <c r="Q33" s="75">
        <f t="shared" si="18"/>
        <v>28.571428571428573</v>
      </c>
    </row>
    <row r="34" spans="1:18" s="228" customFormat="1" ht="44.5" customHeight="1" x14ac:dyDescent="0.25">
      <c r="A34" s="308"/>
      <c r="B34" s="350"/>
      <c r="C34" s="227" t="s">
        <v>129</v>
      </c>
      <c r="D34" s="335"/>
      <c r="E34" s="94">
        <f t="shared" si="16"/>
        <v>6000</v>
      </c>
      <c r="F34" s="19">
        <v>6000</v>
      </c>
      <c r="G34" s="26">
        <v>0</v>
      </c>
      <c r="H34" s="57">
        <v>0</v>
      </c>
      <c r="I34" s="94">
        <f t="shared" si="19"/>
        <v>3000</v>
      </c>
      <c r="J34" s="19">
        <v>3000</v>
      </c>
      <c r="K34" s="26">
        <v>0</v>
      </c>
      <c r="L34" s="57">
        <v>0</v>
      </c>
      <c r="M34" s="94">
        <f t="shared" si="17"/>
        <v>3000</v>
      </c>
      <c r="N34" s="19">
        <f t="shared" si="3"/>
        <v>3000</v>
      </c>
      <c r="O34" s="26">
        <v>0</v>
      </c>
      <c r="P34" s="57">
        <v>0</v>
      </c>
      <c r="Q34" s="75">
        <f t="shared" si="18"/>
        <v>50</v>
      </c>
    </row>
    <row r="35" spans="1:18" s="228" customFormat="1" ht="47.5" customHeight="1" thickBot="1" x14ac:dyDescent="0.3">
      <c r="A35" s="308"/>
      <c r="B35" s="351"/>
      <c r="C35" s="229" t="s">
        <v>130</v>
      </c>
      <c r="D35" s="345"/>
      <c r="E35" s="97">
        <f t="shared" si="16"/>
        <v>38000</v>
      </c>
      <c r="F35" s="20">
        <v>38000</v>
      </c>
      <c r="G35" s="27">
        <v>0</v>
      </c>
      <c r="H35" s="28">
        <v>0</v>
      </c>
      <c r="I35" s="108">
        <f t="shared" si="19"/>
        <v>0</v>
      </c>
      <c r="J35" s="27">
        <v>0</v>
      </c>
      <c r="K35" s="27">
        <v>0</v>
      </c>
      <c r="L35" s="28">
        <v>0</v>
      </c>
      <c r="M35" s="97">
        <f t="shared" si="17"/>
        <v>38000</v>
      </c>
      <c r="N35" s="18">
        <f t="shared" si="3"/>
        <v>38000</v>
      </c>
      <c r="O35" s="59">
        <v>0</v>
      </c>
      <c r="P35" s="28">
        <v>0</v>
      </c>
      <c r="Q35" s="78">
        <f t="shared" si="18"/>
        <v>0</v>
      </c>
    </row>
    <row r="36" spans="1:18" s="7" customFormat="1" ht="65" customHeight="1" thickBot="1" x14ac:dyDescent="0.35">
      <c r="A36" s="318">
        <v>7</v>
      </c>
      <c r="B36" s="133"/>
      <c r="C36" s="123" t="s">
        <v>79</v>
      </c>
      <c r="D36" s="116" t="s">
        <v>116</v>
      </c>
      <c r="E36" s="91">
        <f>E37</f>
        <v>100000</v>
      </c>
      <c r="F36" s="15">
        <f t="shared" ref="F36:Q36" si="20">F37</f>
        <v>100000</v>
      </c>
      <c r="G36" s="56">
        <v>0</v>
      </c>
      <c r="H36" s="60">
        <f t="shared" si="20"/>
        <v>0</v>
      </c>
      <c r="I36" s="91">
        <f t="shared" si="20"/>
        <v>99950</v>
      </c>
      <c r="J36" s="15">
        <f t="shared" si="20"/>
        <v>99950</v>
      </c>
      <c r="K36" s="56">
        <f t="shared" si="20"/>
        <v>0</v>
      </c>
      <c r="L36" s="60">
        <f t="shared" si="20"/>
        <v>0</v>
      </c>
      <c r="M36" s="91">
        <f t="shared" si="20"/>
        <v>50</v>
      </c>
      <c r="N36" s="38">
        <f t="shared" si="3"/>
        <v>50</v>
      </c>
      <c r="O36" s="56">
        <f t="shared" si="20"/>
        <v>0</v>
      </c>
      <c r="P36" s="60">
        <f t="shared" si="20"/>
        <v>0</v>
      </c>
      <c r="Q36" s="230">
        <f t="shared" si="20"/>
        <v>99.95</v>
      </c>
      <c r="R36" s="6"/>
    </row>
    <row r="37" spans="1:18" s="4" customFormat="1" ht="44" customHeight="1" thickBot="1" x14ac:dyDescent="0.35">
      <c r="A37" s="309"/>
      <c r="B37" s="146" t="s">
        <v>18</v>
      </c>
      <c r="C37" s="206" t="s">
        <v>19</v>
      </c>
      <c r="D37" s="117" t="s">
        <v>117</v>
      </c>
      <c r="E37" s="93">
        <f>F37</f>
        <v>100000</v>
      </c>
      <c r="F37" s="18">
        <v>100000</v>
      </c>
      <c r="G37" s="32">
        <v>0</v>
      </c>
      <c r="H37" s="61">
        <v>0</v>
      </c>
      <c r="I37" s="93">
        <f t="shared" si="9"/>
        <v>99950</v>
      </c>
      <c r="J37" s="18">
        <v>99950</v>
      </c>
      <c r="K37" s="32">
        <f t="shared" si="10"/>
        <v>0</v>
      </c>
      <c r="L37" s="61">
        <v>0</v>
      </c>
      <c r="M37" s="93">
        <f>N37</f>
        <v>50</v>
      </c>
      <c r="N37" s="14">
        <f t="shared" si="3"/>
        <v>50</v>
      </c>
      <c r="O37" s="32">
        <f t="shared" si="12"/>
        <v>0</v>
      </c>
      <c r="P37" s="61">
        <v>0</v>
      </c>
      <c r="Q37" s="79">
        <f>I37*100/E37</f>
        <v>99.95</v>
      </c>
      <c r="R37" s="5"/>
    </row>
    <row r="38" spans="1:18" s="7" customFormat="1" ht="64" customHeight="1" thickBot="1" x14ac:dyDescent="0.35">
      <c r="A38" s="318">
        <v>8</v>
      </c>
      <c r="B38" s="133"/>
      <c r="C38" s="123" t="s">
        <v>62</v>
      </c>
      <c r="D38" s="116" t="s">
        <v>116</v>
      </c>
      <c r="E38" s="91">
        <f>E39</f>
        <v>25000</v>
      </c>
      <c r="F38" s="15">
        <f t="shared" ref="F38:Q38" si="21">F39</f>
        <v>25000</v>
      </c>
      <c r="G38" s="56">
        <f t="shared" si="21"/>
        <v>0</v>
      </c>
      <c r="H38" s="60">
        <f t="shared" si="21"/>
        <v>0</v>
      </c>
      <c r="I38" s="91">
        <f t="shared" si="21"/>
        <v>25000</v>
      </c>
      <c r="J38" s="15">
        <f t="shared" si="21"/>
        <v>25000</v>
      </c>
      <c r="K38" s="56">
        <f t="shared" si="21"/>
        <v>0</v>
      </c>
      <c r="L38" s="60">
        <f t="shared" si="21"/>
        <v>0</v>
      </c>
      <c r="M38" s="91">
        <f t="shared" si="21"/>
        <v>0</v>
      </c>
      <c r="N38" s="38">
        <f t="shared" si="3"/>
        <v>0</v>
      </c>
      <c r="O38" s="56">
        <f t="shared" si="21"/>
        <v>0</v>
      </c>
      <c r="P38" s="60">
        <f t="shared" si="21"/>
        <v>0</v>
      </c>
      <c r="Q38" s="73">
        <f t="shared" si="21"/>
        <v>100</v>
      </c>
      <c r="R38" s="6"/>
    </row>
    <row r="39" spans="1:18" s="4" customFormat="1" ht="40" customHeight="1" thickBot="1" x14ac:dyDescent="0.35">
      <c r="A39" s="308"/>
      <c r="B39" s="146" t="s">
        <v>20</v>
      </c>
      <c r="C39" s="206" t="s">
        <v>21</v>
      </c>
      <c r="D39" s="117" t="s">
        <v>117</v>
      </c>
      <c r="E39" s="93">
        <f>F39</f>
        <v>25000</v>
      </c>
      <c r="F39" s="18">
        <v>25000</v>
      </c>
      <c r="G39" s="32">
        <v>0</v>
      </c>
      <c r="H39" s="61">
        <v>0</v>
      </c>
      <c r="I39" s="93">
        <f t="shared" si="9"/>
        <v>25000</v>
      </c>
      <c r="J39" s="18">
        <v>25000</v>
      </c>
      <c r="K39" s="32">
        <f t="shared" si="10"/>
        <v>0</v>
      </c>
      <c r="L39" s="61">
        <v>0</v>
      </c>
      <c r="M39" s="93">
        <f t="shared" si="11"/>
        <v>0</v>
      </c>
      <c r="N39" s="14">
        <f t="shared" si="3"/>
        <v>0</v>
      </c>
      <c r="O39" s="32">
        <f t="shared" si="12"/>
        <v>0</v>
      </c>
      <c r="P39" s="61">
        <v>0</v>
      </c>
      <c r="Q39" s="74">
        <f>I39*100/E39</f>
        <v>100</v>
      </c>
      <c r="R39" s="5"/>
    </row>
    <row r="40" spans="1:18" s="7" customFormat="1" ht="44.5" customHeight="1" thickBot="1" x14ac:dyDescent="0.35">
      <c r="A40" s="318">
        <v>9</v>
      </c>
      <c r="B40" s="133"/>
      <c r="C40" s="231" t="s">
        <v>66</v>
      </c>
      <c r="D40" s="116" t="s">
        <v>116</v>
      </c>
      <c r="E40" s="91">
        <f>E41</f>
        <v>280000</v>
      </c>
      <c r="F40" s="15">
        <f t="shared" ref="F40:Q40" si="22">F41</f>
        <v>280000</v>
      </c>
      <c r="G40" s="56">
        <f t="shared" si="22"/>
        <v>0</v>
      </c>
      <c r="H40" s="60">
        <f t="shared" si="22"/>
        <v>0</v>
      </c>
      <c r="I40" s="91">
        <f t="shared" si="22"/>
        <v>279977.58</v>
      </c>
      <c r="J40" s="15">
        <f t="shared" si="22"/>
        <v>279977.58</v>
      </c>
      <c r="K40" s="56">
        <f t="shared" si="22"/>
        <v>0</v>
      </c>
      <c r="L40" s="60">
        <f t="shared" si="22"/>
        <v>0</v>
      </c>
      <c r="M40" s="91">
        <f t="shared" si="22"/>
        <v>22.419999999983702</v>
      </c>
      <c r="N40" s="38">
        <f t="shared" si="3"/>
        <v>22.419999999983702</v>
      </c>
      <c r="O40" s="56">
        <f t="shared" si="22"/>
        <v>0</v>
      </c>
      <c r="P40" s="60">
        <f t="shared" si="22"/>
        <v>0</v>
      </c>
      <c r="Q40" s="73">
        <f t="shared" si="22"/>
        <v>99.991992857142861</v>
      </c>
      <c r="R40" s="6"/>
    </row>
    <row r="41" spans="1:18" s="4" customFormat="1" ht="68.5" customHeight="1" thickBot="1" x14ac:dyDescent="0.35">
      <c r="A41" s="308"/>
      <c r="B41" s="215" t="s">
        <v>109</v>
      </c>
      <c r="C41" s="232" t="s">
        <v>65</v>
      </c>
      <c r="D41" s="117" t="s">
        <v>117</v>
      </c>
      <c r="E41" s="93">
        <f>F41</f>
        <v>280000</v>
      </c>
      <c r="F41" s="18">
        <v>280000</v>
      </c>
      <c r="G41" s="32">
        <v>0</v>
      </c>
      <c r="H41" s="61">
        <v>0</v>
      </c>
      <c r="I41" s="93">
        <f>J41</f>
        <v>279977.58</v>
      </c>
      <c r="J41" s="18">
        <v>279977.58</v>
      </c>
      <c r="K41" s="32">
        <f t="shared" si="10"/>
        <v>0</v>
      </c>
      <c r="L41" s="61">
        <v>0</v>
      </c>
      <c r="M41" s="93">
        <f t="shared" si="11"/>
        <v>22.419999999983702</v>
      </c>
      <c r="N41" s="14">
        <f t="shared" si="3"/>
        <v>22.419999999983702</v>
      </c>
      <c r="O41" s="32">
        <f t="shared" si="12"/>
        <v>0</v>
      </c>
      <c r="P41" s="61">
        <v>0</v>
      </c>
      <c r="Q41" s="74">
        <f>I41*100/E41</f>
        <v>99.991992857142861</v>
      </c>
      <c r="R41" s="5"/>
    </row>
    <row r="42" spans="1:18" s="7" customFormat="1" ht="72.5" customHeight="1" thickBot="1" x14ac:dyDescent="0.35">
      <c r="A42" s="331">
        <v>10</v>
      </c>
      <c r="B42" s="216"/>
      <c r="C42" s="233" t="s">
        <v>108</v>
      </c>
      <c r="D42" s="234" t="s">
        <v>116</v>
      </c>
      <c r="E42" s="218">
        <f>SUM(E43:E45)</f>
        <v>1910670</v>
      </c>
      <c r="F42" s="218">
        <f t="shared" ref="F42:P42" si="23">SUM(F43:F45)</f>
        <v>348670</v>
      </c>
      <c r="G42" s="218">
        <f t="shared" si="23"/>
        <v>1562000</v>
      </c>
      <c r="H42" s="218">
        <f t="shared" si="23"/>
        <v>1562000</v>
      </c>
      <c r="I42" s="218">
        <f t="shared" si="23"/>
        <v>861354.77</v>
      </c>
      <c r="J42" s="218">
        <f t="shared" si="23"/>
        <v>198670</v>
      </c>
      <c r="K42" s="218">
        <f t="shared" si="23"/>
        <v>662684.77</v>
      </c>
      <c r="L42" s="235">
        <f t="shared" si="23"/>
        <v>561862.77</v>
      </c>
      <c r="M42" s="218">
        <f t="shared" si="23"/>
        <v>1049315.23</v>
      </c>
      <c r="N42" s="218">
        <f t="shared" si="23"/>
        <v>150000</v>
      </c>
      <c r="O42" s="218">
        <f t="shared" si="23"/>
        <v>899315.23</v>
      </c>
      <c r="P42" s="218">
        <f t="shared" si="23"/>
        <v>899315.23</v>
      </c>
      <c r="Q42" s="80">
        <f t="shared" ref="Q42" si="24">SUM(Q43:Q44)</f>
        <v>67.061578782229617</v>
      </c>
      <c r="R42" s="6"/>
    </row>
    <row r="43" spans="1:18" s="7" customFormat="1" ht="54.5" customHeight="1" x14ac:dyDescent="0.3">
      <c r="A43" s="332"/>
      <c r="B43" s="236" t="s">
        <v>110</v>
      </c>
      <c r="C43" s="329" t="s">
        <v>93</v>
      </c>
      <c r="D43" s="237" t="s">
        <v>117</v>
      </c>
      <c r="E43" s="94">
        <f>F43+G43</f>
        <v>1000000</v>
      </c>
      <c r="F43" s="26">
        <v>0</v>
      </c>
      <c r="G43" s="19">
        <v>1000000</v>
      </c>
      <c r="H43" s="58">
        <v>1000000</v>
      </c>
      <c r="I43" s="94">
        <f>J43+K43</f>
        <v>100822</v>
      </c>
      <c r="J43" s="26">
        <v>0</v>
      </c>
      <c r="K43" s="19">
        <v>100822</v>
      </c>
      <c r="L43" s="57">
        <v>0</v>
      </c>
      <c r="M43" s="94">
        <f>N43+O43</f>
        <v>899178</v>
      </c>
      <c r="N43" s="26">
        <f>F43-J43</f>
        <v>0</v>
      </c>
      <c r="O43" s="19">
        <f>G43-K43</f>
        <v>899178</v>
      </c>
      <c r="P43" s="58">
        <f>O43</f>
        <v>899178</v>
      </c>
      <c r="Q43" s="75">
        <f>I43*100/E43</f>
        <v>10.0822</v>
      </c>
      <c r="R43" s="6"/>
    </row>
    <row r="44" spans="1:18" s="4" customFormat="1" ht="71.5" customHeight="1" x14ac:dyDescent="0.3">
      <c r="A44" s="332"/>
      <c r="B44" s="298">
        <v>1014060</v>
      </c>
      <c r="C44" s="330"/>
      <c r="D44" s="299" t="s">
        <v>118</v>
      </c>
      <c r="E44" s="300">
        <f>F44</f>
        <v>348670</v>
      </c>
      <c r="F44" s="301">
        <v>348670</v>
      </c>
      <c r="G44" s="302">
        <v>0</v>
      </c>
      <c r="H44" s="303">
        <v>0</v>
      </c>
      <c r="I44" s="304">
        <f>J44+K44</f>
        <v>198670</v>
      </c>
      <c r="J44" s="305">
        <v>198670</v>
      </c>
      <c r="K44" s="302">
        <v>0</v>
      </c>
      <c r="L44" s="303">
        <v>0</v>
      </c>
      <c r="M44" s="306">
        <f>N44</f>
        <v>150000</v>
      </c>
      <c r="N44" s="307">
        <f>F44-J44</f>
        <v>150000</v>
      </c>
      <c r="O44" s="302">
        <v>0</v>
      </c>
      <c r="P44" s="303">
        <v>0</v>
      </c>
      <c r="Q44" s="75">
        <f>I44*100/E44</f>
        <v>56.979378782229617</v>
      </c>
      <c r="R44" s="5"/>
    </row>
    <row r="45" spans="1:18" s="4" customFormat="1" ht="71.5" customHeight="1" thickBot="1" x14ac:dyDescent="0.35">
      <c r="A45" s="333"/>
      <c r="B45" s="238" t="s">
        <v>148</v>
      </c>
      <c r="C45" s="117" t="s">
        <v>149</v>
      </c>
      <c r="D45" s="239" t="s">
        <v>117</v>
      </c>
      <c r="E45" s="240">
        <f>F45+G45</f>
        <v>562000</v>
      </c>
      <c r="F45" s="241">
        <v>0</v>
      </c>
      <c r="G45" s="242">
        <v>562000</v>
      </c>
      <c r="H45" s="243">
        <f>G45</f>
        <v>562000</v>
      </c>
      <c r="I45" s="244">
        <f>J45+K45</f>
        <v>561862.77</v>
      </c>
      <c r="J45" s="241">
        <v>0</v>
      </c>
      <c r="K45" s="245">
        <v>561862.77</v>
      </c>
      <c r="L45" s="246">
        <f>K45</f>
        <v>561862.77</v>
      </c>
      <c r="M45" s="247">
        <f>N45+O45</f>
        <v>137.22999999998137</v>
      </c>
      <c r="N45" s="241">
        <f>F45-J45</f>
        <v>0</v>
      </c>
      <c r="O45" s="242">
        <f>G45-K45</f>
        <v>137.22999999998137</v>
      </c>
      <c r="P45" s="243">
        <f>O45</f>
        <v>137.22999999998137</v>
      </c>
      <c r="Q45" s="79">
        <f>I45*100/E45</f>
        <v>99.975581850533814</v>
      </c>
      <c r="R45" s="5"/>
    </row>
    <row r="46" spans="1:18" s="7" customFormat="1" ht="78.5" customHeight="1" thickBot="1" x14ac:dyDescent="0.35">
      <c r="A46" s="308">
        <v>11</v>
      </c>
      <c r="B46" s="248"/>
      <c r="C46" s="125" t="s">
        <v>114</v>
      </c>
      <c r="D46" s="119" t="s">
        <v>116</v>
      </c>
      <c r="E46" s="98">
        <f>E47</f>
        <v>32685</v>
      </c>
      <c r="F46" s="62">
        <f t="shared" ref="F46:Q46" si="25">F47</f>
        <v>32685</v>
      </c>
      <c r="G46" s="63">
        <f t="shared" si="25"/>
        <v>0</v>
      </c>
      <c r="H46" s="64">
        <f t="shared" si="25"/>
        <v>0</v>
      </c>
      <c r="I46" s="98">
        <f t="shared" si="25"/>
        <v>32684.29</v>
      </c>
      <c r="J46" s="62">
        <f t="shared" si="25"/>
        <v>32684.29</v>
      </c>
      <c r="K46" s="63">
        <f t="shared" si="25"/>
        <v>0</v>
      </c>
      <c r="L46" s="64">
        <f t="shared" si="25"/>
        <v>0</v>
      </c>
      <c r="M46" s="98">
        <f t="shared" si="25"/>
        <v>0.70999999999912689</v>
      </c>
      <c r="N46" s="18">
        <f t="shared" si="3"/>
        <v>0.70999999999912689</v>
      </c>
      <c r="O46" s="63">
        <f t="shared" si="25"/>
        <v>0</v>
      </c>
      <c r="P46" s="64">
        <f t="shared" si="25"/>
        <v>0</v>
      </c>
      <c r="Q46" s="249">
        <f t="shared" si="25"/>
        <v>99.997827749732295</v>
      </c>
      <c r="R46" s="6"/>
    </row>
    <row r="47" spans="1:18" s="4" customFormat="1" ht="41.5" customHeight="1" thickBot="1" x14ac:dyDescent="0.35">
      <c r="A47" s="309"/>
      <c r="B47" s="215" t="s">
        <v>113</v>
      </c>
      <c r="C47" s="206" t="s">
        <v>94</v>
      </c>
      <c r="D47" s="117" t="s">
        <v>117</v>
      </c>
      <c r="E47" s="93">
        <f t="shared" ref="E47:E51" si="26">F47+G47</f>
        <v>32685</v>
      </c>
      <c r="F47" s="18">
        <v>32685</v>
      </c>
      <c r="G47" s="32">
        <v>0</v>
      </c>
      <c r="H47" s="61">
        <v>0</v>
      </c>
      <c r="I47" s="93">
        <f>J47+K47</f>
        <v>32684.29</v>
      </c>
      <c r="J47" s="18">
        <v>32684.29</v>
      </c>
      <c r="K47" s="32">
        <v>0</v>
      </c>
      <c r="L47" s="61">
        <v>0</v>
      </c>
      <c r="M47" s="93">
        <f t="shared" si="11"/>
        <v>0.70999999999912689</v>
      </c>
      <c r="N47" s="14">
        <f t="shared" si="3"/>
        <v>0.70999999999912689</v>
      </c>
      <c r="O47" s="32">
        <f>G47-K47</f>
        <v>0</v>
      </c>
      <c r="P47" s="61">
        <f>O47</f>
        <v>0</v>
      </c>
      <c r="Q47" s="79">
        <f>I47*100/E47</f>
        <v>99.997827749732295</v>
      </c>
      <c r="R47" s="5"/>
    </row>
    <row r="48" spans="1:18" s="7" customFormat="1" ht="53" customHeight="1" thickBot="1" x14ac:dyDescent="0.35">
      <c r="A48" s="318">
        <v>12</v>
      </c>
      <c r="B48" s="209"/>
      <c r="C48" s="123" t="s">
        <v>63</v>
      </c>
      <c r="D48" s="116" t="s">
        <v>116</v>
      </c>
      <c r="E48" s="91">
        <f>E49</f>
        <v>2034967</v>
      </c>
      <c r="F48" s="15">
        <f t="shared" ref="F48:Q48" si="27">F49</f>
        <v>160000</v>
      </c>
      <c r="G48" s="15">
        <f t="shared" si="27"/>
        <v>1874967</v>
      </c>
      <c r="H48" s="16">
        <f t="shared" si="27"/>
        <v>1874967</v>
      </c>
      <c r="I48" s="91">
        <f t="shared" si="27"/>
        <v>1621982.94</v>
      </c>
      <c r="J48" s="15">
        <f t="shared" si="27"/>
        <v>98446</v>
      </c>
      <c r="K48" s="15">
        <f t="shared" si="27"/>
        <v>1523536.94</v>
      </c>
      <c r="L48" s="16">
        <f t="shared" si="27"/>
        <v>1523536.94</v>
      </c>
      <c r="M48" s="91">
        <f t="shared" si="27"/>
        <v>412984.06000000006</v>
      </c>
      <c r="N48" s="38">
        <f t="shared" si="3"/>
        <v>61554</v>
      </c>
      <c r="O48" s="15">
        <f t="shared" si="27"/>
        <v>351430.06000000006</v>
      </c>
      <c r="P48" s="16">
        <f t="shared" si="27"/>
        <v>351430.06000000006</v>
      </c>
      <c r="Q48" s="73">
        <f t="shared" si="27"/>
        <v>79.705613899390016</v>
      </c>
      <c r="R48" s="6"/>
    </row>
    <row r="49" spans="1:18" s="4" customFormat="1" ht="44.5" customHeight="1" thickBot="1" x14ac:dyDescent="0.35">
      <c r="A49" s="309"/>
      <c r="B49" s="215" t="s">
        <v>111</v>
      </c>
      <c r="C49" s="206" t="s">
        <v>80</v>
      </c>
      <c r="D49" s="117" t="s">
        <v>117</v>
      </c>
      <c r="E49" s="93">
        <f t="shared" si="26"/>
        <v>2034967</v>
      </c>
      <c r="F49" s="18">
        <v>160000</v>
      </c>
      <c r="G49" s="18">
        <v>1874967</v>
      </c>
      <c r="H49" s="21">
        <v>1874967</v>
      </c>
      <c r="I49" s="93">
        <f>J49+K49</f>
        <v>1621982.94</v>
      </c>
      <c r="J49" s="18">
        <v>98446</v>
      </c>
      <c r="K49" s="18">
        <v>1523536.94</v>
      </c>
      <c r="L49" s="21">
        <f>K49</f>
        <v>1523536.94</v>
      </c>
      <c r="M49" s="93">
        <f>E49-I49</f>
        <v>412984.06000000006</v>
      </c>
      <c r="N49" s="14">
        <f t="shared" si="3"/>
        <v>61554</v>
      </c>
      <c r="O49" s="18">
        <f>G49-K49</f>
        <v>351430.06000000006</v>
      </c>
      <c r="P49" s="21">
        <f>H49-L49</f>
        <v>351430.06000000006</v>
      </c>
      <c r="Q49" s="74">
        <f>I49*100/E49</f>
        <v>79.705613899390016</v>
      </c>
      <c r="R49" s="5"/>
    </row>
    <row r="50" spans="1:18" s="7" customFormat="1" ht="56" customHeight="1" thickBot="1" x14ac:dyDescent="0.35">
      <c r="A50" s="318">
        <v>13</v>
      </c>
      <c r="B50" s="209"/>
      <c r="C50" s="123" t="s">
        <v>81</v>
      </c>
      <c r="D50" s="116" t="s">
        <v>116</v>
      </c>
      <c r="E50" s="91">
        <f>E51</f>
        <v>4019670</v>
      </c>
      <c r="F50" s="15">
        <f t="shared" ref="F50:Q50" si="28">F51</f>
        <v>4019670</v>
      </c>
      <c r="G50" s="56">
        <f t="shared" si="28"/>
        <v>0</v>
      </c>
      <c r="H50" s="60">
        <f t="shared" si="28"/>
        <v>0</v>
      </c>
      <c r="I50" s="91">
        <f t="shared" si="28"/>
        <v>4018334</v>
      </c>
      <c r="J50" s="15">
        <f t="shared" si="28"/>
        <v>4018334</v>
      </c>
      <c r="K50" s="56">
        <f t="shared" si="28"/>
        <v>0</v>
      </c>
      <c r="L50" s="60">
        <f t="shared" si="28"/>
        <v>0</v>
      </c>
      <c r="M50" s="91">
        <f t="shared" si="28"/>
        <v>1336</v>
      </c>
      <c r="N50" s="38">
        <f t="shared" si="3"/>
        <v>1336</v>
      </c>
      <c r="O50" s="56">
        <f t="shared" si="28"/>
        <v>0</v>
      </c>
      <c r="P50" s="60">
        <f t="shared" si="28"/>
        <v>0</v>
      </c>
      <c r="Q50" s="73">
        <f t="shared" si="28"/>
        <v>99.966763440779971</v>
      </c>
      <c r="R50" s="6"/>
    </row>
    <row r="51" spans="1:18" s="4" customFormat="1" ht="42" customHeight="1" thickBot="1" x14ac:dyDescent="0.35">
      <c r="A51" s="308"/>
      <c r="B51" s="250" t="s">
        <v>23</v>
      </c>
      <c r="C51" s="205" t="s">
        <v>24</v>
      </c>
      <c r="D51" s="204" t="s">
        <v>117</v>
      </c>
      <c r="E51" s="99">
        <f t="shared" si="26"/>
        <v>4019670</v>
      </c>
      <c r="F51" s="22">
        <v>4019670</v>
      </c>
      <c r="G51" s="59">
        <v>0</v>
      </c>
      <c r="H51" s="67">
        <v>0</v>
      </c>
      <c r="I51" s="99">
        <f t="shared" si="9"/>
        <v>4018334</v>
      </c>
      <c r="J51" s="22">
        <v>4018334</v>
      </c>
      <c r="K51" s="59">
        <f t="shared" si="10"/>
        <v>0</v>
      </c>
      <c r="L51" s="67">
        <v>0</v>
      </c>
      <c r="M51" s="99">
        <f t="shared" si="11"/>
        <v>1336</v>
      </c>
      <c r="N51" s="14">
        <f t="shared" si="3"/>
        <v>1336</v>
      </c>
      <c r="O51" s="59">
        <f t="shared" si="12"/>
        <v>0</v>
      </c>
      <c r="P51" s="67">
        <v>0</v>
      </c>
      <c r="Q51" s="81">
        <f>I51*100/E51</f>
        <v>99.966763440779971</v>
      </c>
      <c r="R51" s="5"/>
    </row>
    <row r="52" spans="1:18" s="7" customFormat="1" ht="51.5" customHeight="1" thickBot="1" x14ac:dyDescent="0.35">
      <c r="A52" s="324">
        <v>14</v>
      </c>
      <c r="B52" s="251"/>
      <c r="C52" s="123" t="s">
        <v>119</v>
      </c>
      <c r="D52" s="116" t="s">
        <v>116</v>
      </c>
      <c r="E52" s="91">
        <f>SUM(E53:E55)</f>
        <v>41317226.969999999</v>
      </c>
      <c r="F52" s="15">
        <f t="shared" ref="F52:P52" si="29">SUM(F53:F55)</f>
        <v>22263487.969999999</v>
      </c>
      <c r="G52" s="15">
        <f t="shared" si="29"/>
        <v>19053739</v>
      </c>
      <c r="H52" s="16">
        <f t="shared" si="29"/>
        <v>19053739</v>
      </c>
      <c r="I52" s="91">
        <f t="shared" si="29"/>
        <v>25206664.800000001</v>
      </c>
      <c r="J52" s="15">
        <f t="shared" si="29"/>
        <v>19627000.630000003</v>
      </c>
      <c r="K52" s="15">
        <f t="shared" si="29"/>
        <v>5579664.1699999999</v>
      </c>
      <c r="L52" s="16">
        <f t="shared" si="29"/>
        <v>5377714.1699999999</v>
      </c>
      <c r="M52" s="91">
        <f t="shared" si="29"/>
        <v>16110562.170000002</v>
      </c>
      <c r="N52" s="38">
        <f t="shared" si="3"/>
        <v>2636487.3399999961</v>
      </c>
      <c r="O52" s="15">
        <f t="shared" si="29"/>
        <v>13474074.83</v>
      </c>
      <c r="P52" s="16">
        <f t="shared" si="29"/>
        <v>13474074.83</v>
      </c>
      <c r="Q52" s="73">
        <f>I52*100/E52</f>
        <v>61.007639303340206</v>
      </c>
      <c r="R52" s="6"/>
    </row>
    <row r="53" spans="1:18" s="55" customFormat="1" ht="44.5" customHeight="1" thickBot="1" x14ac:dyDescent="0.35">
      <c r="A53" s="325"/>
      <c r="B53" s="310" t="s">
        <v>25</v>
      </c>
      <c r="C53" s="315" t="s">
        <v>26</v>
      </c>
      <c r="D53" s="199" t="s">
        <v>120</v>
      </c>
      <c r="E53" s="95">
        <f>F53+G53</f>
        <v>10948182.970000001</v>
      </c>
      <c r="F53" s="33">
        <v>10948182.970000001</v>
      </c>
      <c r="G53" s="34">
        <v>0</v>
      </c>
      <c r="H53" s="96">
        <v>0</v>
      </c>
      <c r="I53" s="95">
        <f>J53+K53</f>
        <v>10777029.640000001</v>
      </c>
      <c r="J53" s="33">
        <v>10777029.640000001</v>
      </c>
      <c r="K53" s="34">
        <v>0</v>
      </c>
      <c r="L53" s="96">
        <v>0</v>
      </c>
      <c r="M53" s="95">
        <f>N53+O53</f>
        <v>171153.33000000007</v>
      </c>
      <c r="N53" s="252">
        <f t="shared" si="3"/>
        <v>171153.33000000007</v>
      </c>
      <c r="O53" s="34">
        <f>G53-K53</f>
        <v>0</v>
      </c>
      <c r="P53" s="96">
        <f>O53</f>
        <v>0</v>
      </c>
      <c r="Q53" s="77">
        <f>I53*100/E53</f>
        <v>98.436696477680442</v>
      </c>
      <c r="R53" s="54"/>
    </row>
    <row r="54" spans="1:18" s="254" customFormat="1" ht="33" customHeight="1" thickBot="1" x14ac:dyDescent="0.35">
      <c r="A54" s="325"/>
      <c r="B54" s="311"/>
      <c r="C54" s="315"/>
      <c r="D54" s="199" t="s">
        <v>121</v>
      </c>
      <c r="E54" s="95">
        <f t="shared" ref="E54:E55" si="30">F54+G54</f>
        <v>3188540</v>
      </c>
      <c r="F54" s="33">
        <v>2986590</v>
      </c>
      <c r="G54" s="33">
        <v>201950</v>
      </c>
      <c r="H54" s="53">
        <f>G54</f>
        <v>201950</v>
      </c>
      <c r="I54" s="95">
        <f>J54+K54</f>
        <v>3147187.8</v>
      </c>
      <c r="J54" s="33">
        <v>2945237.8</v>
      </c>
      <c r="K54" s="33">
        <v>201950</v>
      </c>
      <c r="L54" s="96">
        <v>0</v>
      </c>
      <c r="M54" s="95">
        <f>N54+O54</f>
        <v>41352.200000000186</v>
      </c>
      <c r="N54" s="252">
        <f t="shared" si="3"/>
        <v>41352.200000000186</v>
      </c>
      <c r="O54" s="34">
        <f t="shared" ref="O54:O55" si="31">G54-K54</f>
        <v>0</v>
      </c>
      <c r="P54" s="96">
        <f>O54</f>
        <v>0</v>
      </c>
      <c r="Q54" s="77">
        <f>I54*100/E54</f>
        <v>98.703099224096292</v>
      </c>
      <c r="R54" s="253"/>
    </row>
    <row r="55" spans="1:18" s="51" customFormat="1" ht="43.5" customHeight="1" thickBot="1" x14ac:dyDescent="0.35">
      <c r="A55" s="326"/>
      <c r="B55" s="312"/>
      <c r="C55" s="316"/>
      <c r="D55" s="255" t="s">
        <v>117</v>
      </c>
      <c r="E55" s="256">
        <f t="shared" si="30"/>
        <v>27180504</v>
      </c>
      <c r="F55" s="252">
        <v>8328715</v>
      </c>
      <c r="G55" s="252">
        <v>18851789</v>
      </c>
      <c r="H55" s="257">
        <f>G55</f>
        <v>18851789</v>
      </c>
      <c r="I55" s="256">
        <f>J55+K55</f>
        <v>11282447.359999999</v>
      </c>
      <c r="J55" s="252">
        <v>5904733.1900000004</v>
      </c>
      <c r="K55" s="252">
        <v>5377714.1699999999</v>
      </c>
      <c r="L55" s="257">
        <f>K55</f>
        <v>5377714.1699999999</v>
      </c>
      <c r="M55" s="256">
        <f>N55+O55</f>
        <v>15898056.640000001</v>
      </c>
      <c r="N55" s="252">
        <f t="shared" si="3"/>
        <v>2423981.8099999996</v>
      </c>
      <c r="O55" s="252">
        <f t="shared" si="31"/>
        <v>13474074.83</v>
      </c>
      <c r="P55" s="257">
        <f>O55</f>
        <v>13474074.83</v>
      </c>
      <c r="Q55" s="258">
        <f>I55*100/E55</f>
        <v>41.509338311018809</v>
      </c>
      <c r="R55" s="50"/>
    </row>
    <row r="56" spans="1:18" s="7" customFormat="1" ht="56.5" customHeight="1" thickBot="1" x14ac:dyDescent="0.35">
      <c r="A56" s="308">
        <v>15</v>
      </c>
      <c r="B56" s="134"/>
      <c r="C56" s="125" t="s">
        <v>84</v>
      </c>
      <c r="D56" s="119" t="s">
        <v>116</v>
      </c>
      <c r="E56" s="98">
        <f>E57</f>
        <v>100000</v>
      </c>
      <c r="F56" s="62">
        <f t="shared" ref="F56:Q56" si="32">F57</f>
        <v>100000</v>
      </c>
      <c r="G56" s="63">
        <f t="shared" si="32"/>
        <v>0</v>
      </c>
      <c r="H56" s="64">
        <f t="shared" si="32"/>
        <v>0</v>
      </c>
      <c r="I56" s="259">
        <f t="shared" si="32"/>
        <v>63000</v>
      </c>
      <c r="J56" s="62">
        <f t="shared" si="32"/>
        <v>63000</v>
      </c>
      <c r="K56" s="63">
        <f t="shared" si="32"/>
        <v>0</v>
      </c>
      <c r="L56" s="64">
        <f t="shared" si="32"/>
        <v>0</v>
      </c>
      <c r="M56" s="98">
        <f t="shared" si="32"/>
        <v>37000</v>
      </c>
      <c r="N56" s="38">
        <f t="shared" si="3"/>
        <v>37000</v>
      </c>
      <c r="O56" s="63">
        <f t="shared" si="32"/>
        <v>0</v>
      </c>
      <c r="P56" s="64">
        <f t="shared" si="32"/>
        <v>0</v>
      </c>
      <c r="Q56" s="249">
        <f t="shared" si="32"/>
        <v>63</v>
      </c>
      <c r="R56" s="6"/>
    </row>
    <row r="57" spans="1:18" s="4" customFormat="1" ht="48" customHeight="1" thickBot="1" x14ac:dyDescent="0.35">
      <c r="A57" s="309"/>
      <c r="B57" s="260" t="s">
        <v>82</v>
      </c>
      <c r="C57" s="117" t="s">
        <v>83</v>
      </c>
      <c r="D57" s="117" t="s">
        <v>117</v>
      </c>
      <c r="E57" s="92">
        <f>SUM(F57:G57)</f>
        <v>100000</v>
      </c>
      <c r="F57" s="14">
        <v>100000</v>
      </c>
      <c r="G57" s="24">
        <v>0</v>
      </c>
      <c r="H57" s="25">
        <v>0</v>
      </c>
      <c r="I57" s="105">
        <f>J57</f>
        <v>63000</v>
      </c>
      <c r="J57" s="14">
        <v>63000</v>
      </c>
      <c r="K57" s="24">
        <v>0</v>
      </c>
      <c r="L57" s="25">
        <v>0</v>
      </c>
      <c r="M57" s="92">
        <f>E57-I57</f>
        <v>37000</v>
      </c>
      <c r="N57" s="14">
        <f t="shared" si="3"/>
        <v>37000</v>
      </c>
      <c r="O57" s="24">
        <v>0</v>
      </c>
      <c r="P57" s="25">
        <v>0</v>
      </c>
      <c r="Q57" s="79">
        <f>I57*100/E57</f>
        <v>63</v>
      </c>
      <c r="R57" s="5"/>
    </row>
    <row r="58" spans="1:18" s="7" customFormat="1" ht="65" customHeight="1" thickBot="1" x14ac:dyDescent="0.35">
      <c r="A58" s="324">
        <v>16</v>
      </c>
      <c r="B58" s="209"/>
      <c r="C58" s="123" t="s">
        <v>28</v>
      </c>
      <c r="D58" s="116" t="s">
        <v>116</v>
      </c>
      <c r="E58" s="91">
        <f>E59</f>
        <v>319500</v>
      </c>
      <c r="F58" s="15">
        <f t="shared" ref="F58:Q58" si="33">F59</f>
        <v>319500</v>
      </c>
      <c r="G58" s="56">
        <f t="shared" si="33"/>
        <v>0</v>
      </c>
      <c r="H58" s="60">
        <f t="shared" si="33"/>
        <v>0</v>
      </c>
      <c r="I58" s="91">
        <f t="shared" si="33"/>
        <v>247500</v>
      </c>
      <c r="J58" s="15">
        <f t="shared" si="33"/>
        <v>247500</v>
      </c>
      <c r="K58" s="56">
        <f t="shared" si="33"/>
        <v>0</v>
      </c>
      <c r="L58" s="60">
        <f t="shared" si="33"/>
        <v>0</v>
      </c>
      <c r="M58" s="91">
        <f t="shared" si="33"/>
        <v>72000</v>
      </c>
      <c r="N58" s="38">
        <f t="shared" si="3"/>
        <v>72000</v>
      </c>
      <c r="O58" s="56">
        <f t="shared" si="33"/>
        <v>0</v>
      </c>
      <c r="P58" s="60">
        <f t="shared" si="33"/>
        <v>0</v>
      </c>
      <c r="Q58" s="73">
        <f t="shared" si="33"/>
        <v>77.464788732394368</v>
      </c>
      <c r="R58" s="6"/>
    </row>
    <row r="59" spans="1:18" s="4" customFormat="1" ht="40" customHeight="1" thickBot="1" x14ac:dyDescent="0.35">
      <c r="A59" s="326"/>
      <c r="B59" s="118" t="s">
        <v>27</v>
      </c>
      <c r="C59" s="117" t="s">
        <v>29</v>
      </c>
      <c r="D59" s="117" t="s">
        <v>117</v>
      </c>
      <c r="E59" s="92">
        <f>F59</f>
        <v>319500</v>
      </c>
      <c r="F59" s="14">
        <v>319500</v>
      </c>
      <c r="G59" s="24">
        <v>0</v>
      </c>
      <c r="H59" s="25">
        <v>0</v>
      </c>
      <c r="I59" s="92">
        <f t="shared" si="9"/>
        <v>247500</v>
      </c>
      <c r="J59" s="14">
        <v>247500</v>
      </c>
      <c r="K59" s="24">
        <f t="shared" si="10"/>
        <v>0</v>
      </c>
      <c r="L59" s="25">
        <v>0</v>
      </c>
      <c r="M59" s="92">
        <f t="shared" si="11"/>
        <v>72000</v>
      </c>
      <c r="N59" s="14">
        <f t="shared" si="3"/>
        <v>72000</v>
      </c>
      <c r="O59" s="24">
        <f t="shared" si="12"/>
        <v>0</v>
      </c>
      <c r="P59" s="25">
        <v>0</v>
      </c>
      <c r="Q59" s="74">
        <f>I59*100/E59</f>
        <v>77.464788732394368</v>
      </c>
      <c r="R59" s="5"/>
    </row>
    <row r="60" spans="1:18" s="4" customFormat="1" ht="53.5" customHeight="1" thickBot="1" x14ac:dyDescent="0.35">
      <c r="A60" s="318">
        <v>17</v>
      </c>
      <c r="B60" s="261"/>
      <c r="C60" s="126" t="s">
        <v>86</v>
      </c>
      <c r="D60" s="116" t="s">
        <v>116</v>
      </c>
      <c r="E60" s="91">
        <f>E61</f>
        <v>1200000</v>
      </c>
      <c r="F60" s="56">
        <f t="shared" ref="F60:Q60" si="34">F61</f>
        <v>0</v>
      </c>
      <c r="G60" s="15">
        <f t="shared" si="34"/>
        <v>1200000</v>
      </c>
      <c r="H60" s="16">
        <f t="shared" si="34"/>
        <v>1200000</v>
      </c>
      <c r="I60" s="262">
        <f t="shared" si="34"/>
        <v>0</v>
      </c>
      <c r="J60" s="56">
        <f t="shared" si="34"/>
        <v>0</v>
      </c>
      <c r="K60" s="56">
        <f t="shared" si="34"/>
        <v>0</v>
      </c>
      <c r="L60" s="60">
        <f t="shared" si="34"/>
        <v>0</v>
      </c>
      <c r="M60" s="91">
        <f t="shared" si="34"/>
        <v>1200000</v>
      </c>
      <c r="N60" s="24">
        <f t="shared" si="3"/>
        <v>0</v>
      </c>
      <c r="O60" s="15">
        <f t="shared" si="34"/>
        <v>1200000</v>
      </c>
      <c r="P60" s="16">
        <f t="shared" si="34"/>
        <v>1200000</v>
      </c>
      <c r="Q60" s="230">
        <f t="shared" si="34"/>
        <v>0</v>
      </c>
      <c r="R60" s="5"/>
    </row>
    <row r="61" spans="1:18" s="4" customFormat="1" ht="44.5" customHeight="1" thickBot="1" x14ac:dyDescent="0.35">
      <c r="A61" s="309"/>
      <c r="B61" s="260" t="s">
        <v>112</v>
      </c>
      <c r="C61" s="127" t="s">
        <v>85</v>
      </c>
      <c r="D61" s="117" t="s">
        <v>117</v>
      </c>
      <c r="E61" s="92">
        <f>F61+G61</f>
        <v>1200000</v>
      </c>
      <c r="F61" s="24">
        <v>0</v>
      </c>
      <c r="G61" s="14">
        <f>H61</f>
        <v>1200000</v>
      </c>
      <c r="H61" s="17">
        <v>1200000</v>
      </c>
      <c r="I61" s="105">
        <v>0</v>
      </c>
      <c r="J61" s="24">
        <v>0</v>
      </c>
      <c r="K61" s="24">
        <f t="shared" si="10"/>
        <v>0</v>
      </c>
      <c r="L61" s="25">
        <v>0</v>
      </c>
      <c r="M61" s="92">
        <f>N61+O61</f>
        <v>1200000</v>
      </c>
      <c r="N61" s="24">
        <f t="shared" si="3"/>
        <v>0</v>
      </c>
      <c r="O61" s="14">
        <f>G61-K61</f>
        <v>1200000</v>
      </c>
      <c r="P61" s="17">
        <f>O61</f>
        <v>1200000</v>
      </c>
      <c r="Q61" s="79">
        <f t="shared" ref="Q61:Q75" si="35">I61*100/E61</f>
        <v>0</v>
      </c>
      <c r="R61" s="5"/>
    </row>
    <row r="62" spans="1:18" s="271" customFormat="1" ht="59" customHeight="1" thickBot="1" x14ac:dyDescent="0.35">
      <c r="A62" s="327">
        <v>18</v>
      </c>
      <c r="B62" s="263"/>
      <c r="C62" s="126" t="s">
        <v>69</v>
      </c>
      <c r="D62" s="264" t="s">
        <v>116</v>
      </c>
      <c r="E62" s="265">
        <f>SUM(E63:E65)</f>
        <v>3004932.6</v>
      </c>
      <c r="F62" s="266">
        <f t="shared" ref="F62:P62" si="36">SUM(F63:F65)</f>
        <v>961682.6</v>
      </c>
      <c r="G62" s="266">
        <f t="shared" si="36"/>
        <v>2043250</v>
      </c>
      <c r="H62" s="267">
        <f t="shared" si="36"/>
        <v>2043250</v>
      </c>
      <c r="I62" s="265">
        <f t="shared" si="36"/>
        <v>2978027.4000000004</v>
      </c>
      <c r="J62" s="266">
        <f t="shared" si="36"/>
        <v>961679.11999999988</v>
      </c>
      <c r="K62" s="266">
        <f t="shared" si="36"/>
        <v>2016348.28</v>
      </c>
      <c r="L62" s="267">
        <f t="shared" si="36"/>
        <v>2016348.28</v>
      </c>
      <c r="M62" s="265">
        <f t="shared" si="36"/>
        <v>26905.200000000012</v>
      </c>
      <c r="N62" s="268">
        <f t="shared" si="3"/>
        <v>3.4800000000977889</v>
      </c>
      <c r="O62" s="266">
        <f t="shared" si="36"/>
        <v>26901.719999999972</v>
      </c>
      <c r="P62" s="267">
        <f t="shared" si="36"/>
        <v>26901.719999999972</v>
      </c>
      <c r="Q62" s="269">
        <f t="shared" si="35"/>
        <v>99.104632163796296</v>
      </c>
      <c r="R62" s="270"/>
    </row>
    <row r="63" spans="1:18" s="51" customFormat="1" ht="49" customHeight="1" thickBot="1" x14ac:dyDescent="0.35">
      <c r="A63" s="328"/>
      <c r="B63" s="320" t="s">
        <v>67</v>
      </c>
      <c r="C63" s="322" t="s">
        <v>68</v>
      </c>
      <c r="D63" s="199" t="s">
        <v>117</v>
      </c>
      <c r="E63" s="95">
        <f>F63+G63</f>
        <v>2043250</v>
      </c>
      <c r="F63" s="34">
        <v>0</v>
      </c>
      <c r="G63" s="33">
        <v>2043250</v>
      </c>
      <c r="H63" s="53">
        <f>G63</f>
        <v>2043250</v>
      </c>
      <c r="I63" s="95">
        <f t="shared" si="9"/>
        <v>2016348.28</v>
      </c>
      <c r="J63" s="34">
        <v>0</v>
      </c>
      <c r="K63" s="33">
        <v>2016348.28</v>
      </c>
      <c r="L63" s="53">
        <f>K63</f>
        <v>2016348.28</v>
      </c>
      <c r="M63" s="95">
        <f t="shared" si="11"/>
        <v>26901.719999999972</v>
      </c>
      <c r="N63" s="272">
        <f t="shared" si="3"/>
        <v>0</v>
      </c>
      <c r="O63" s="33">
        <f>G63-K63</f>
        <v>26901.719999999972</v>
      </c>
      <c r="P63" s="53">
        <f>O63</f>
        <v>26901.719999999972</v>
      </c>
      <c r="Q63" s="77">
        <f t="shared" si="35"/>
        <v>98.683385782454422</v>
      </c>
      <c r="R63" s="50"/>
    </row>
    <row r="64" spans="1:18" s="51" customFormat="1" ht="38" customHeight="1" thickBot="1" x14ac:dyDescent="0.35">
      <c r="A64" s="328"/>
      <c r="B64" s="321"/>
      <c r="C64" s="323"/>
      <c r="D64" s="199" t="s">
        <v>120</v>
      </c>
      <c r="E64" s="95">
        <f>F64+G64</f>
        <v>681822.6</v>
      </c>
      <c r="F64" s="33">
        <v>681822.6</v>
      </c>
      <c r="G64" s="34">
        <v>0</v>
      </c>
      <c r="H64" s="96">
        <v>0</v>
      </c>
      <c r="I64" s="95">
        <f>J64+K64</f>
        <v>681822.96</v>
      </c>
      <c r="J64" s="33">
        <v>681822.96</v>
      </c>
      <c r="K64" s="34">
        <v>0</v>
      </c>
      <c r="L64" s="96">
        <v>0</v>
      </c>
      <c r="M64" s="95">
        <f>N64+O64</f>
        <v>-0.35999999998603016</v>
      </c>
      <c r="N64" s="252">
        <f t="shared" si="3"/>
        <v>-0.35999999998603016</v>
      </c>
      <c r="O64" s="34">
        <v>0</v>
      </c>
      <c r="P64" s="96">
        <v>0</v>
      </c>
      <c r="Q64" s="77">
        <f t="shared" si="35"/>
        <v>100.00005279965787</v>
      </c>
      <c r="R64" s="50"/>
    </row>
    <row r="65" spans="1:26" s="51" customFormat="1" ht="42" customHeight="1" thickBot="1" x14ac:dyDescent="0.35">
      <c r="A65" s="328"/>
      <c r="B65" s="321"/>
      <c r="C65" s="323"/>
      <c r="D65" s="273" t="s">
        <v>121</v>
      </c>
      <c r="E65" s="274">
        <f>F65+G65</f>
        <v>279860</v>
      </c>
      <c r="F65" s="275">
        <v>279860</v>
      </c>
      <c r="G65" s="276">
        <v>0</v>
      </c>
      <c r="H65" s="277">
        <v>0</v>
      </c>
      <c r="I65" s="274">
        <f>J65+K65</f>
        <v>279856.15999999997</v>
      </c>
      <c r="J65" s="275">
        <v>279856.15999999997</v>
      </c>
      <c r="K65" s="276">
        <v>0</v>
      </c>
      <c r="L65" s="277">
        <v>0</v>
      </c>
      <c r="M65" s="274">
        <f>N65+O65</f>
        <v>3.8400000000256114</v>
      </c>
      <c r="N65" s="275">
        <f t="shared" si="3"/>
        <v>3.8400000000256114</v>
      </c>
      <c r="O65" s="276">
        <v>0</v>
      </c>
      <c r="P65" s="277">
        <v>0</v>
      </c>
      <c r="Q65" s="82">
        <f t="shared" si="35"/>
        <v>99.998627885371249</v>
      </c>
      <c r="R65" s="50"/>
    </row>
    <row r="66" spans="1:26" s="271" customFormat="1" ht="51" customHeight="1" x14ac:dyDescent="0.3">
      <c r="A66" s="278"/>
      <c r="B66" s="264"/>
      <c r="C66" s="279" t="s">
        <v>151</v>
      </c>
      <c r="D66" s="264" t="s">
        <v>116</v>
      </c>
      <c r="E66" s="265">
        <f>E67</f>
        <v>10000</v>
      </c>
      <c r="F66" s="280">
        <f t="shared" ref="F66:P66" si="37">F67</f>
        <v>0</v>
      </c>
      <c r="G66" s="265">
        <f t="shared" si="37"/>
        <v>10000</v>
      </c>
      <c r="H66" s="265">
        <f t="shared" si="37"/>
        <v>10000</v>
      </c>
      <c r="I66" s="280">
        <f t="shared" si="37"/>
        <v>5958.02</v>
      </c>
      <c r="J66" s="280">
        <f t="shared" si="37"/>
        <v>0</v>
      </c>
      <c r="K66" s="280">
        <f t="shared" si="37"/>
        <v>5958.02</v>
      </c>
      <c r="L66" s="280">
        <f t="shared" si="37"/>
        <v>5958.02</v>
      </c>
      <c r="M66" s="265">
        <f t="shared" si="37"/>
        <v>4041.9799999999996</v>
      </c>
      <c r="N66" s="280">
        <f t="shared" si="37"/>
        <v>0</v>
      </c>
      <c r="O66" s="265">
        <f t="shared" si="37"/>
        <v>4041.9799999999996</v>
      </c>
      <c r="P66" s="265">
        <f t="shared" si="37"/>
        <v>4041.9799999999996</v>
      </c>
      <c r="Q66" s="281">
        <f>Q67</f>
        <v>59.580199999999998</v>
      </c>
      <c r="R66" s="270"/>
    </row>
    <row r="67" spans="1:26" s="51" customFormat="1" ht="42" customHeight="1" thickBot="1" x14ac:dyDescent="0.35">
      <c r="A67" s="282"/>
      <c r="B67" s="283" t="s">
        <v>152</v>
      </c>
      <c r="C67" s="284" t="s">
        <v>150</v>
      </c>
      <c r="D67" s="255" t="s">
        <v>117</v>
      </c>
      <c r="E67" s="256">
        <f>F67+G67</f>
        <v>10000</v>
      </c>
      <c r="F67" s="272">
        <v>0</v>
      </c>
      <c r="G67" s="252">
        <v>10000</v>
      </c>
      <c r="H67" s="257">
        <f>G67</f>
        <v>10000</v>
      </c>
      <c r="I67" s="285">
        <f>J67+K67</f>
        <v>5958.02</v>
      </c>
      <c r="J67" s="272">
        <v>0</v>
      </c>
      <c r="K67" s="272">
        <v>5958.02</v>
      </c>
      <c r="L67" s="286">
        <f>K67</f>
        <v>5958.02</v>
      </c>
      <c r="M67" s="256">
        <f>N67+O67</f>
        <v>4041.9799999999996</v>
      </c>
      <c r="N67" s="272">
        <f>F67-J67</f>
        <v>0</v>
      </c>
      <c r="O67" s="252">
        <f>G67-K67</f>
        <v>4041.9799999999996</v>
      </c>
      <c r="P67" s="257">
        <f>O67</f>
        <v>4041.9799999999996</v>
      </c>
      <c r="Q67" s="287">
        <f t="shared" si="35"/>
        <v>59.580199999999998</v>
      </c>
      <c r="R67" s="50"/>
    </row>
    <row r="68" spans="1:26" s="291" customFormat="1" ht="48.5" customHeight="1" thickBot="1" x14ac:dyDescent="0.35">
      <c r="A68" s="308">
        <v>19</v>
      </c>
      <c r="B68" s="288"/>
      <c r="C68" s="289" t="s">
        <v>138</v>
      </c>
      <c r="D68" s="119" t="s">
        <v>116</v>
      </c>
      <c r="E68" s="98">
        <f>F68+G68</f>
        <v>3707500</v>
      </c>
      <c r="F68" s="63">
        <v>0</v>
      </c>
      <c r="G68" s="62">
        <f>G69</f>
        <v>3707500</v>
      </c>
      <c r="H68" s="290">
        <f>H69</f>
        <v>3707500</v>
      </c>
      <c r="I68" s="98">
        <f>I69</f>
        <v>3707500</v>
      </c>
      <c r="J68" s="63">
        <v>0</v>
      </c>
      <c r="K68" s="62">
        <f>K69</f>
        <v>3707500</v>
      </c>
      <c r="L68" s="290">
        <f>L69</f>
        <v>3707500</v>
      </c>
      <c r="M68" s="259">
        <f>M69</f>
        <v>0</v>
      </c>
      <c r="N68" s="41">
        <f t="shared" si="3"/>
        <v>0</v>
      </c>
      <c r="O68" s="63">
        <f>O69</f>
        <v>0</v>
      </c>
      <c r="P68" s="64">
        <f>P69</f>
        <v>0</v>
      </c>
      <c r="Q68" s="249">
        <f>Q69</f>
        <v>100</v>
      </c>
      <c r="R68" s="36"/>
      <c r="S68" s="31"/>
      <c r="T68" s="31"/>
      <c r="U68" s="31"/>
      <c r="V68" s="31"/>
      <c r="W68" s="31"/>
      <c r="X68" s="31"/>
      <c r="Y68" s="31"/>
      <c r="Z68" s="31"/>
    </row>
    <row r="69" spans="1:26" s="295" customFormat="1" ht="42" customHeight="1" thickBot="1" x14ac:dyDescent="0.35">
      <c r="A69" s="308"/>
      <c r="B69" s="292" t="s">
        <v>136</v>
      </c>
      <c r="C69" s="293" t="s">
        <v>137</v>
      </c>
      <c r="D69" s="204" t="s">
        <v>120</v>
      </c>
      <c r="E69" s="97">
        <f>F69+G69</f>
        <v>3707500</v>
      </c>
      <c r="F69" s="27">
        <v>0</v>
      </c>
      <c r="G69" s="20">
        <v>3707500</v>
      </c>
      <c r="H69" s="294">
        <f>G69</f>
        <v>3707500</v>
      </c>
      <c r="I69" s="97">
        <v>3707500</v>
      </c>
      <c r="J69" s="27">
        <v>0</v>
      </c>
      <c r="K69" s="20">
        <v>3707500</v>
      </c>
      <c r="L69" s="294">
        <f>K69</f>
        <v>3707500</v>
      </c>
      <c r="M69" s="108">
        <f>N69+O69</f>
        <v>0</v>
      </c>
      <c r="N69" s="27">
        <f t="shared" si="3"/>
        <v>0</v>
      </c>
      <c r="O69" s="27">
        <f>G69-K69</f>
        <v>0</v>
      </c>
      <c r="P69" s="28">
        <f>O69</f>
        <v>0</v>
      </c>
      <c r="Q69" s="78">
        <f>K69*100/G69</f>
        <v>100</v>
      </c>
      <c r="R69" s="35"/>
      <c r="S69" s="8"/>
      <c r="T69" s="8"/>
      <c r="U69" s="8"/>
      <c r="V69" s="8"/>
      <c r="W69" s="8"/>
      <c r="X69" s="8"/>
      <c r="Y69" s="8"/>
      <c r="Z69" s="8"/>
    </row>
    <row r="70" spans="1:26" s="7" customFormat="1" ht="89.5" customHeight="1" thickBot="1" x14ac:dyDescent="0.35">
      <c r="A70" s="318">
        <v>20</v>
      </c>
      <c r="B70" s="296"/>
      <c r="C70" s="123" t="s">
        <v>31</v>
      </c>
      <c r="D70" s="116" t="s">
        <v>116</v>
      </c>
      <c r="E70" s="91">
        <v>100000</v>
      </c>
      <c r="F70" s="15">
        <v>100000</v>
      </c>
      <c r="G70" s="56">
        <f t="shared" ref="G70:P70" si="38">G71</f>
        <v>0</v>
      </c>
      <c r="H70" s="60">
        <f t="shared" si="38"/>
        <v>0</v>
      </c>
      <c r="I70" s="262">
        <f t="shared" si="38"/>
        <v>0</v>
      </c>
      <c r="J70" s="56">
        <f t="shared" si="38"/>
        <v>0</v>
      </c>
      <c r="K70" s="56">
        <f t="shared" si="38"/>
        <v>0</v>
      </c>
      <c r="L70" s="60">
        <f t="shared" si="38"/>
        <v>0</v>
      </c>
      <c r="M70" s="91">
        <f t="shared" si="38"/>
        <v>100000</v>
      </c>
      <c r="N70" s="65">
        <f t="shared" si="3"/>
        <v>100000</v>
      </c>
      <c r="O70" s="56">
        <f t="shared" si="38"/>
        <v>0</v>
      </c>
      <c r="P70" s="60">
        <f t="shared" si="38"/>
        <v>0</v>
      </c>
      <c r="Q70" s="230">
        <f t="shared" si="35"/>
        <v>0</v>
      </c>
      <c r="R70" s="6"/>
    </row>
    <row r="71" spans="1:26" s="4" customFormat="1" ht="49" customHeight="1" thickBot="1" x14ac:dyDescent="0.35">
      <c r="A71" s="308"/>
      <c r="B71" s="297" t="s">
        <v>30</v>
      </c>
      <c r="C71" s="204" t="s">
        <v>32</v>
      </c>
      <c r="D71" s="204" t="s">
        <v>117</v>
      </c>
      <c r="E71" s="97">
        <f>F71</f>
        <v>100000</v>
      </c>
      <c r="F71" s="20">
        <v>100000</v>
      </c>
      <c r="G71" s="27">
        <f>H71</f>
        <v>0</v>
      </c>
      <c r="H71" s="28">
        <v>0</v>
      </c>
      <c r="I71" s="108">
        <f t="shared" si="9"/>
        <v>0</v>
      </c>
      <c r="J71" s="27">
        <v>0</v>
      </c>
      <c r="K71" s="27">
        <f t="shared" si="10"/>
        <v>0</v>
      </c>
      <c r="L71" s="28">
        <v>0</v>
      </c>
      <c r="M71" s="97">
        <f t="shared" si="11"/>
        <v>100000</v>
      </c>
      <c r="N71" s="20">
        <f t="shared" si="3"/>
        <v>100000</v>
      </c>
      <c r="O71" s="27">
        <f t="shared" si="12"/>
        <v>0</v>
      </c>
      <c r="P71" s="28">
        <v>0</v>
      </c>
      <c r="Q71" s="78">
        <f t="shared" si="35"/>
        <v>0</v>
      </c>
      <c r="R71" s="5"/>
    </row>
    <row r="72" spans="1:26" s="7" customFormat="1" ht="63.5" customHeight="1" thickBot="1" x14ac:dyDescent="0.35">
      <c r="A72" s="318">
        <v>21</v>
      </c>
      <c r="B72" s="296"/>
      <c r="C72" s="123" t="s">
        <v>87</v>
      </c>
      <c r="D72" s="116" t="s">
        <v>116</v>
      </c>
      <c r="E72" s="91">
        <f>E73</f>
        <v>130800</v>
      </c>
      <c r="F72" s="15">
        <f t="shared" ref="F72:P72" si="39">F73</f>
        <v>117960</v>
      </c>
      <c r="G72" s="15">
        <f t="shared" si="39"/>
        <v>12840</v>
      </c>
      <c r="H72" s="16">
        <f t="shared" si="39"/>
        <v>12840</v>
      </c>
      <c r="I72" s="91">
        <f t="shared" si="39"/>
        <v>115300</v>
      </c>
      <c r="J72" s="15">
        <f t="shared" si="39"/>
        <v>115300</v>
      </c>
      <c r="K72" s="15">
        <f t="shared" si="39"/>
        <v>1597</v>
      </c>
      <c r="L72" s="16">
        <f t="shared" si="39"/>
        <v>1597</v>
      </c>
      <c r="M72" s="91">
        <f t="shared" si="39"/>
        <v>13903</v>
      </c>
      <c r="N72" s="65">
        <f t="shared" si="3"/>
        <v>2660</v>
      </c>
      <c r="O72" s="15">
        <f t="shared" si="39"/>
        <v>11243</v>
      </c>
      <c r="P72" s="16">
        <f t="shared" si="39"/>
        <v>11243</v>
      </c>
      <c r="Q72" s="66">
        <f t="shared" si="35"/>
        <v>88.149847094801217</v>
      </c>
      <c r="R72" s="6"/>
    </row>
    <row r="73" spans="1:26" s="4" customFormat="1" ht="50" customHeight="1" thickBot="1" x14ac:dyDescent="0.35">
      <c r="A73" s="309"/>
      <c r="B73" s="260" t="s">
        <v>30</v>
      </c>
      <c r="C73" s="117" t="s">
        <v>32</v>
      </c>
      <c r="D73" s="117" t="s">
        <v>117</v>
      </c>
      <c r="E73" s="92">
        <f>F73+G73</f>
        <v>130800</v>
      </c>
      <c r="F73" s="14">
        <v>117960</v>
      </c>
      <c r="G73" s="14">
        <v>12840</v>
      </c>
      <c r="H73" s="17">
        <v>12840</v>
      </c>
      <c r="I73" s="92">
        <f>J73</f>
        <v>115300</v>
      </c>
      <c r="J73" s="14">
        <v>115300</v>
      </c>
      <c r="K73" s="14">
        <v>1597</v>
      </c>
      <c r="L73" s="17">
        <f>K73</f>
        <v>1597</v>
      </c>
      <c r="M73" s="92">
        <f t="shared" si="11"/>
        <v>13903</v>
      </c>
      <c r="N73" s="14">
        <f t="shared" si="3"/>
        <v>2660</v>
      </c>
      <c r="O73" s="14">
        <f t="shared" si="12"/>
        <v>11243</v>
      </c>
      <c r="P73" s="17">
        <f>H73-K73</f>
        <v>11243</v>
      </c>
      <c r="Q73" s="83">
        <f t="shared" si="35"/>
        <v>88.149847094801217</v>
      </c>
      <c r="R73" s="5"/>
    </row>
    <row r="74" spans="1:26" s="7" customFormat="1" ht="72" customHeight="1" thickBot="1" x14ac:dyDescent="0.35">
      <c r="A74" s="318">
        <v>22</v>
      </c>
      <c r="B74" s="133"/>
      <c r="C74" s="123" t="s">
        <v>88</v>
      </c>
      <c r="D74" s="116" t="s">
        <v>116</v>
      </c>
      <c r="E74" s="91">
        <f>E75</f>
        <v>1847660.07</v>
      </c>
      <c r="F74" s="15">
        <f t="shared" ref="F74:P74" si="40">F75</f>
        <v>1277960.07</v>
      </c>
      <c r="G74" s="15">
        <f t="shared" si="40"/>
        <v>569700</v>
      </c>
      <c r="H74" s="16">
        <f t="shared" si="40"/>
        <v>569700</v>
      </c>
      <c r="I74" s="91">
        <f t="shared" si="40"/>
        <v>1176764</v>
      </c>
      <c r="J74" s="15">
        <f t="shared" si="40"/>
        <v>940200</v>
      </c>
      <c r="K74" s="15">
        <f t="shared" si="40"/>
        <v>236564</v>
      </c>
      <c r="L74" s="16">
        <f t="shared" si="40"/>
        <v>236564</v>
      </c>
      <c r="M74" s="91">
        <f t="shared" si="40"/>
        <v>670896.07000000007</v>
      </c>
      <c r="N74" s="65">
        <f t="shared" si="3"/>
        <v>337760.07000000007</v>
      </c>
      <c r="O74" s="15">
        <f t="shared" si="40"/>
        <v>333136</v>
      </c>
      <c r="P74" s="16">
        <f t="shared" si="40"/>
        <v>333136</v>
      </c>
      <c r="Q74" s="66">
        <f t="shared" si="35"/>
        <v>63.68942096583816</v>
      </c>
      <c r="R74" s="6"/>
    </row>
    <row r="75" spans="1:26" s="4" customFormat="1" ht="47" customHeight="1" thickBot="1" x14ac:dyDescent="0.35">
      <c r="A75" s="309"/>
      <c r="B75" s="118" t="s">
        <v>33</v>
      </c>
      <c r="C75" s="117" t="s">
        <v>34</v>
      </c>
      <c r="D75" s="117" t="s">
        <v>117</v>
      </c>
      <c r="E75" s="92">
        <f>F75+G75</f>
        <v>1847660.07</v>
      </c>
      <c r="F75" s="14">
        <v>1277960.07</v>
      </c>
      <c r="G75" s="14">
        <v>569700</v>
      </c>
      <c r="H75" s="17">
        <f>G75</f>
        <v>569700</v>
      </c>
      <c r="I75" s="92">
        <f t="shared" si="9"/>
        <v>1176764</v>
      </c>
      <c r="J75" s="14">
        <v>940200</v>
      </c>
      <c r="K75" s="14">
        <v>236564</v>
      </c>
      <c r="L75" s="17">
        <f>K75</f>
        <v>236564</v>
      </c>
      <c r="M75" s="92">
        <f t="shared" si="11"/>
        <v>670896.07000000007</v>
      </c>
      <c r="N75" s="14">
        <f t="shared" si="3"/>
        <v>337760.07000000007</v>
      </c>
      <c r="O75" s="14">
        <f>G75-K75</f>
        <v>333136</v>
      </c>
      <c r="P75" s="17">
        <f>O75</f>
        <v>333136</v>
      </c>
      <c r="Q75" s="74">
        <f t="shared" si="35"/>
        <v>63.68942096583816</v>
      </c>
      <c r="R75" s="5"/>
    </row>
    <row r="76" spans="1:26" s="7" customFormat="1" ht="56.5" customHeight="1" x14ac:dyDescent="0.3">
      <c r="A76" s="308">
        <v>23</v>
      </c>
      <c r="B76" s="134"/>
      <c r="C76" s="125" t="s">
        <v>89</v>
      </c>
      <c r="D76" s="119" t="s">
        <v>116</v>
      </c>
      <c r="E76" s="98">
        <f>E77+E78</f>
        <v>356404.62</v>
      </c>
      <c r="F76" s="62">
        <f t="shared" ref="F76:P76" si="41">F77+F78</f>
        <v>45000</v>
      </c>
      <c r="G76" s="62">
        <f t="shared" si="41"/>
        <v>311404.62</v>
      </c>
      <c r="H76" s="64">
        <f t="shared" si="41"/>
        <v>0</v>
      </c>
      <c r="I76" s="98">
        <f t="shared" si="41"/>
        <v>146908.81</v>
      </c>
      <c r="J76" s="63">
        <f t="shared" si="41"/>
        <v>45000</v>
      </c>
      <c r="K76" s="62">
        <f t="shared" si="41"/>
        <v>101908.81</v>
      </c>
      <c r="L76" s="64">
        <f t="shared" si="41"/>
        <v>0</v>
      </c>
      <c r="M76" s="98">
        <f t="shared" si="41"/>
        <v>209495.81</v>
      </c>
      <c r="N76" s="62">
        <f t="shared" si="41"/>
        <v>0</v>
      </c>
      <c r="O76" s="63">
        <f t="shared" si="41"/>
        <v>209495.81</v>
      </c>
      <c r="P76" s="64">
        <f t="shared" si="41"/>
        <v>0</v>
      </c>
      <c r="Q76" s="144">
        <f>I76*100/E76</f>
        <v>41.219670496976164</v>
      </c>
      <c r="R76" s="6"/>
    </row>
    <row r="77" spans="1:26" s="7" customFormat="1" ht="51" customHeight="1" thickBot="1" x14ac:dyDescent="0.35">
      <c r="A77" s="308"/>
      <c r="B77" s="135" t="s">
        <v>143</v>
      </c>
      <c r="C77" s="205" t="s">
        <v>144</v>
      </c>
      <c r="D77" s="334" t="s">
        <v>117</v>
      </c>
      <c r="E77" s="99">
        <f>F77</f>
        <v>45000</v>
      </c>
      <c r="F77" s="22">
        <v>45000</v>
      </c>
      <c r="G77" s="59">
        <v>0</v>
      </c>
      <c r="H77" s="67">
        <v>0</v>
      </c>
      <c r="I77" s="99">
        <f>J77+K77</f>
        <v>45000</v>
      </c>
      <c r="J77" s="22">
        <v>45000</v>
      </c>
      <c r="K77" s="59">
        <v>0</v>
      </c>
      <c r="L77" s="67">
        <v>0</v>
      </c>
      <c r="M77" s="99">
        <f>N77</f>
        <v>0</v>
      </c>
      <c r="N77" s="14">
        <f>F77-J77</f>
        <v>0</v>
      </c>
      <c r="O77" s="59">
        <v>0</v>
      </c>
      <c r="P77" s="67">
        <v>0</v>
      </c>
      <c r="Q77" s="84">
        <f>I77*100/E77</f>
        <v>100</v>
      </c>
      <c r="R77" s="5"/>
      <c r="S77" s="4"/>
      <c r="T77" s="4"/>
      <c r="U77" s="4"/>
    </row>
    <row r="78" spans="1:26" s="4" customFormat="1" ht="42" customHeight="1" thickBot="1" x14ac:dyDescent="0.35">
      <c r="A78" s="309"/>
      <c r="B78" s="118" t="s">
        <v>35</v>
      </c>
      <c r="C78" s="117" t="s">
        <v>36</v>
      </c>
      <c r="D78" s="345"/>
      <c r="E78" s="92">
        <f>G78</f>
        <v>311404.62</v>
      </c>
      <c r="F78" s="24">
        <v>0</v>
      </c>
      <c r="G78" s="14">
        <v>311404.62</v>
      </c>
      <c r="H78" s="25">
        <v>0</v>
      </c>
      <c r="I78" s="92">
        <f>+J78+K78</f>
        <v>101908.81</v>
      </c>
      <c r="J78" s="24">
        <v>0</v>
      </c>
      <c r="K78" s="14">
        <v>101908.81</v>
      </c>
      <c r="L78" s="25">
        <v>0</v>
      </c>
      <c r="M78" s="92">
        <f t="shared" si="11"/>
        <v>209495.81</v>
      </c>
      <c r="N78" s="24">
        <f t="shared" ref="N78:N120" si="42">F78-J78</f>
        <v>0</v>
      </c>
      <c r="O78" s="14">
        <f>G78-K78</f>
        <v>209495.81</v>
      </c>
      <c r="P78" s="25">
        <v>0</v>
      </c>
      <c r="Q78" s="84">
        <f>I78*100/E78</f>
        <v>32.725529248731121</v>
      </c>
      <c r="R78" s="5"/>
    </row>
    <row r="79" spans="1:26" s="4" customFormat="1" ht="47.5" customHeight="1" x14ac:dyDescent="0.3">
      <c r="A79" s="318">
        <v>24</v>
      </c>
      <c r="B79" s="132"/>
      <c r="C79" s="124" t="s">
        <v>90</v>
      </c>
      <c r="D79" s="116" t="s">
        <v>116</v>
      </c>
      <c r="E79" s="102">
        <f>SUM(E80:E89)</f>
        <v>18836788</v>
      </c>
      <c r="F79" s="13">
        <f t="shared" ref="F79:P79" si="43">SUM(F80:F89)</f>
        <v>9524729</v>
      </c>
      <c r="G79" s="13">
        <f t="shared" si="43"/>
        <v>9312059</v>
      </c>
      <c r="H79" s="101">
        <f t="shared" si="43"/>
        <v>8787059</v>
      </c>
      <c r="I79" s="102">
        <f t="shared" si="43"/>
        <v>14829834.17</v>
      </c>
      <c r="J79" s="13">
        <f t="shared" si="43"/>
        <v>7995413.169999999</v>
      </c>
      <c r="K79" s="13">
        <f t="shared" si="43"/>
        <v>6834421</v>
      </c>
      <c r="L79" s="101">
        <f t="shared" si="43"/>
        <v>6477774.7000000002</v>
      </c>
      <c r="M79" s="100">
        <f t="shared" si="43"/>
        <v>4364562.6900000004</v>
      </c>
      <c r="N79" s="37">
        <f t="shared" si="42"/>
        <v>1529315.830000001</v>
      </c>
      <c r="O79" s="40">
        <f t="shared" si="43"/>
        <v>2784332.8600000003</v>
      </c>
      <c r="P79" s="101">
        <f t="shared" si="43"/>
        <v>2305932.16</v>
      </c>
      <c r="Q79" s="85">
        <f t="shared" ref="Q79:Q89" si="44">I79*100/E79</f>
        <v>78.7280409483825</v>
      </c>
      <c r="R79" s="5"/>
    </row>
    <row r="80" spans="1:26" s="51" customFormat="1" ht="35" customHeight="1" x14ac:dyDescent="0.3">
      <c r="A80" s="308"/>
      <c r="B80" s="136" t="s">
        <v>38</v>
      </c>
      <c r="C80" s="199" t="s">
        <v>39</v>
      </c>
      <c r="D80" s="334" t="s">
        <v>37</v>
      </c>
      <c r="E80" s="95">
        <f>F80+G80</f>
        <v>1543125</v>
      </c>
      <c r="F80" s="33">
        <v>1018125</v>
      </c>
      <c r="G80" s="33">
        <v>525000</v>
      </c>
      <c r="H80" s="96">
        <v>0</v>
      </c>
      <c r="I80" s="95">
        <f t="shared" ref="I80:I88" si="45">J80+K80</f>
        <v>1170291.1499999999</v>
      </c>
      <c r="J80" s="33">
        <v>813644.85</v>
      </c>
      <c r="K80" s="33">
        <v>356646.3</v>
      </c>
      <c r="L80" s="96">
        <v>0</v>
      </c>
      <c r="M80" s="95">
        <f t="shared" ref="M80:M88" si="46">N80+O80</f>
        <v>372833.85000000003</v>
      </c>
      <c r="N80" s="33">
        <f t="shared" si="42"/>
        <v>204480.15000000002</v>
      </c>
      <c r="O80" s="33">
        <f>G80-K80</f>
        <v>168353.7</v>
      </c>
      <c r="P80" s="200">
        <f t="shared" ref="P80:P87" si="47">H80-L80</f>
        <v>0</v>
      </c>
      <c r="Q80" s="82">
        <f t="shared" si="44"/>
        <v>75.839037667071679</v>
      </c>
      <c r="R80" s="50"/>
    </row>
    <row r="81" spans="1:29" s="51" customFormat="1" ht="48.5" customHeight="1" x14ac:dyDescent="0.3">
      <c r="A81" s="308"/>
      <c r="B81" s="136" t="s">
        <v>40</v>
      </c>
      <c r="C81" s="199" t="s">
        <v>41</v>
      </c>
      <c r="D81" s="335"/>
      <c r="E81" s="95">
        <f>F81+G81</f>
        <v>15769727</v>
      </c>
      <c r="F81" s="33">
        <v>7713915</v>
      </c>
      <c r="G81" s="33">
        <v>8055812</v>
      </c>
      <c r="H81" s="53">
        <f>G81</f>
        <v>8055812</v>
      </c>
      <c r="I81" s="95">
        <f t="shared" si="45"/>
        <v>12777976.74</v>
      </c>
      <c r="J81" s="33">
        <v>6721402.04</v>
      </c>
      <c r="K81" s="33">
        <v>6056574.7000000002</v>
      </c>
      <c r="L81" s="53">
        <f>K81</f>
        <v>6056574.7000000002</v>
      </c>
      <c r="M81" s="95">
        <f t="shared" si="46"/>
        <v>3298445.12</v>
      </c>
      <c r="N81" s="33">
        <f t="shared" si="42"/>
        <v>992512.96</v>
      </c>
      <c r="O81" s="33">
        <v>2305932.16</v>
      </c>
      <c r="P81" s="201">
        <f>O81</f>
        <v>2305932.16</v>
      </c>
      <c r="Q81" s="82">
        <f t="shared" si="44"/>
        <v>81.028522180504453</v>
      </c>
      <c r="R81" s="50"/>
    </row>
    <row r="82" spans="1:29" s="51" customFormat="1" ht="44" customHeight="1" x14ac:dyDescent="0.3">
      <c r="A82" s="308"/>
      <c r="B82" s="202" t="s">
        <v>56</v>
      </c>
      <c r="C82" s="199" t="s">
        <v>55</v>
      </c>
      <c r="D82" s="335"/>
      <c r="E82" s="95">
        <f>F82+G82</f>
        <v>93900</v>
      </c>
      <c r="F82" s="33">
        <v>93900</v>
      </c>
      <c r="G82" s="34">
        <v>0</v>
      </c>
      <c r="H82" s="96">
        <v>0</v>
      </c>
      <c r="I82" s="95">
        <f>J82</f>
        <v>89409.27</v>
      </c>
      <c r="J82" s="33">
        <v>89409.27</v>
      </c>
      <c r="K82" s="34">
        <v>0</v>
      </c>
      <c r="L82" s="96">
        <v>0</v>
      </c>
      <c r="M82" s="95">
        <f t="shared" si="46"/>
        <v>4490.7299999999959</v>
      </c>
      <c r="N82" s="33">
        <f t="shared" si="42"/>
        <v>4490.7299999999959</v>
      </c>
      <c r="O82" s="34">
        <f t="shared" ref="O82:O88" si="48">P82</f>
        <v>0</v>
      </c>
      <c r="P82" s="200">
        <f t="shared" si="47"/>
        <v>0</v>
      </c>
      <c r="Q82" s="82">
        <f t="shared" si="44"/>
        <v>95.217539936102241</v>
      </c>
      <c r="R82" s="50"/>
    </row>
    <row r="83" spans="1:29" s="4" customFormat="1" ht="36.5" customHeight="1" x14ac:dyDescent="0.3">
      <c r="A83" s="308"/>
      <c r="B83" s="145" t="s">
        <v>42</v>
      </c>
      <c r="C83" s="207" t="s">
        <v>43</v>
      </c>
      <c r="D83" s="335"/>
      <c r="E83" s="94">
        <v>150000</v>
      </c>
      <c r="F83" s="19">
        <v>150000</v>
      </c>
      <c r="G83" s="26">
        <v>0</v>
      </c>
      <c r="H83" s="57">
        <v>0</v>
      </c>
      <c r="I83" s="94">
        <f t="shared" si="45"/>
        <v>148819</v>
      </c>
      <c r="J83" s="19">
        <v>148819</v>
      </c>
      <c r="K83" s="26">
        <f t="shared" ref="K83:K88" si="49">L83</f>
        <v>0</v>
      </c>
      <c r="L83" s="57">
        <v>0</v>
      </c>
      <c r="M83" s="94">
        <f t="shared" si="46"/>
        <v>1181</v>
      </c>
      <c r="N83" s="19">
        <f t="shared" si="42"/>
        <v>1181</v>
      </c>
      <c r="O83" s="26">
        <f t="shared" si="48"/>
        <v>0</v>
      </c>
      <c r="P83" s="139">
        <f t="shared" si="47"/>
        <v>0</v>
      </c>
      <c r="Q83" s="81">
        <f t="shared" si="44"/>
        <v>99.212666666666664</v>
      </c>
      <c r="R83" s="5"/>
    </row>
    <row r="84" spans="1:29" s="4" customFormat="1" ht="71" customHeight="1" x14ac:dyDescent="0.3">
      <c r="A84" s="308"/>
      <c r="B84" s="207" t="s">
        <v>105</v>
      </c>
      <c r="C84" s="128" t="s">
        <v>70</v>
      </c>
      <c r="D84" s="335"/>
      <c r="E84" s="94">
        <f>F84</f>
        <v>110000</v>
      </c>
      <c r="F84" s="19">
        <v>110000</v>
      </c>
      <c r="G84" s="26">
        <v>0</v>
      </c>
      <c r="H84" s="57">
        <v>0</v>
      </c>
      <c r="I84" s="94">
        <f>J84+K84</f>
        <v>110000</v>
      </c>
      <c r="J84" s="19">
        <v>110000</v>
      </c>
      <c r="K84" s="26">
        <f t="shared" si="49"/>
        <v>0</v>
      </c>
      <c r="L84" s="57">
        <v>0</v>
      </c>
      <c r="M84" s="94">
        <f t="shared" si="46"/>
        <v>0</v>
      </c>
      <c r="N84" s="19">
        <f t="shared" si="42"/>
        <v>0</v>
      </c>
      <c r="O84" s="26">
        <f t="shared" si="48"/>
        <v>0</v>
      </c>
      <c r="P84" s="139">
        <f t="shared" si="47"/>
        <v>0</v>
      </c>
      <c r="Q84" s="78">
        <f t="shared" si="44"/>
        <v>100</v>
      </c>
      <c r="R84" s="5"/>
    </row>
    <row r="85" spans="1:29" s="4" customFormat="1" ht="74.5" customHeight="1" x14ac:dyDescent="0.3">
      <c r="A85" s="308"/>
      <c r="B85" s="207">
        <v>611231</v>
      </c>
      <c r="C85" s="128" t="s">
        <v>147</v>
      </c>
      <c r="D85" s="335"/>
      <c r="E85" s="94">
        <f>F85+G85</f>
        <v>315047</v>
      </c>
      <c r="F85" s="140">
        <v>5000</v>
      </c>
      <c r="G85" s="140">
        <v>310047</v>
      </c>
      <c r="H85" s="208">
        <f>G85</f>
        <v>310047</v>
      </c>
      <c r="I85" s="104">
        <f>J85+K85</f>
        <v>0</v>
      </c>
      <c r="J85" s="141">
        <v>0</v>
      </c>
      <c r="K85" s="26">
        <v>0</v>
      </c>
      <c r="L85" s="142">
        <v>0</v>
      </c>
      <c r="M85" s="94">
        <f t="shared" si="46"/>
        <v>315047</v>
      </c>
      <c r="N85" s="140">
        <f t="shared" si="42"/>
        <v>5000</v>
      </c>
      <c r="O85" s="26">
        <f>G85-K85</f>
        <v>310047</v>
      </c>
      <c r="P85" s="139">
        <v>0</v>
      </c>
      <c r="Q85" s="78">
        <f t="shared" si="44"/>
        <v>0</v>
      </c>
      <c r="R85" s="5"/>
    </row>
    <row r="86" spans="1:29" s="4" customFormat="1" ht="74.5" customHeight="1" x14ac:dyDescent="0.3">
      <c r="A86" s="308"/>
      <c r="B86" s="207">
        <v>611291</v>
      </c>
      <c r="C86" s="128" t="s">
        <v>146</v>
      </c>
      <c r="D86" s="335"/>
      <c r="E86" s="94">
        <f>F86</f>
        <v>50914</v>
      </c>
      <c r="F86" s="94">
        <v>50914</v>
      </c>
      <c r="G86" s="104">
        <v>0</v>
      </c>
      <c r="H86" s="104">
        <v>0</v>
      </c>
      <c r="I86" s="94">
        <f>J86+K86</f>
        <v>50914</v>
      </c>
      <c r="J86" s="94">
        <v>50914</v>
      </c>
      <c r="K86" s="26">
        <v>0</v>
      </c>
      <c r="L86" s="26">
        <v>0</v>
      </c>
      <c r="M86" s="94">
        <f t="shared" si="46"/>
        <v>50914</v>
      </c>
      <c r="N86" s="94">
        <v>50914</v>
      </c>
      <c r="O86" s="26">
        <f t="shared" si="48"/>
        <v>0</v>
      </c>
      <c r="P86" s="139">
        <f t="shared" si="47"/>
        <v>0</v>
      </c>
      <c r="Q86" s="78">
        <f t="shared" si="44"/>
        <v>100</v>
      </c>
      <c r="R86" s="5"/>
    </row>
    <row r="87" spans="1:29" s="4" customFormat="1" ht="68.5" customHeight="1" x14ac:dyDescent="0.3">
      <c r="A87" s="308"/>
      <c r="B87" s="137" t="s">
        <v>107</v>
      </c>
      <c r="C87" s="128" t="s">
        <v>106</v>
      </c>
      <c r="D87" s="335"/>
      <c r="E87" s="94">
        <f>F87+G87</f>
        <v>112875</v>
      </c>
      <c r="F87" s="19">
        <v>112875</v>
      </c>
      <c r="G87" s="26">
        <v>0</v>
      </c>
      <c r="H87" s="57">
        <v>0</v>
      </c>
      <c r="I87" s="104">
        <f>J87</f>
        <v>0</v>
      </c>
      <c r="J87" s="26">
        <v>0</v>
      </c>
      <c r="K87" s="26">
        <v>0</v>
      </c>
      <c r="L87" s="57">
        <v>0</v>
      </c>
      <c r="M87" s="94">
        <f>E87-I87</f>
        <v>112875</v>
      </c>
      <c r="N87" s="19">
        <f t="shared" si="42"/>
        <v>112875</v>
      </c>
      <c r="O87" s="143">
        <f t="shared" si="48"/>
        <v>0</v>
      </c>
      <c r="P87" s="57">
        <f t="shared" si="47"/>
        <v>0</v>
      </c>
      <c r="Q87" s="78">
        <f t="shared" si="44"/>
        <v>0</v>
      </c>
      <c r="R87" s="5"/>
    </row>
    <row r="88" spans="1:29" s="4" customFormat="1" ht="65" customHeight="1" x14ac:dyDescent="0.3">
      <c r="A88" s="308"/>
      <c r="B88" s="145" t="s">
        <v>44</v>
      </c>
      <c r="C88" s="207" t="s">
        <v>45</v>
      </c>
      <c r="D88" s="336"/>
      <c r="E88" s="94">
        <f>F88</f>
        <v>200000</v>
      </c>
      <c r="F88" s="19">
        <v>200000</v>
      </c>
      <c r="G88" s="26">
        <v>0</v>
      </c>
      <c r="H88" s="57">
        <v>0</v>
      </c>
      <c r="I88" s="104">
        <f t="shared" si="45"/>
        <v>0</v>
      </c>
      <c r="J88" s="26">
        <v>0</v>
      </c>
      <c r="K88" s="26">
        <f t="shared" si="49"/>
        <v>0</v>
      </c>
      <c r="L88" s="57">
        <v>0</v>
      </c>
      <c r="M88" s="94">
        <f t="shared" si="46"/>
        <v>200000</v>
      </c>
      <c r="N88" s="19">
        <f t="shared" si="42"/>
        <v>200000</v>
      </c>
      <c r="O88" s="26">
        <f t="shared" si="48"/>
        <v>0</v>
      </c>
      <c r="P88" s="57">
        <v>0</v>
      </c>
      <c r="Q88" s="78">
        <f t="shared" si="44"/>
        <v>0</v>
      </c>
      <c r="R88" s="5"/>
    </row>
    <row r="89" spans="1:29" s="4" customFormat="1" ht="53" customHeight="1" thickBot="1" x14ac:dyDescent="0.35">
      <c r="A89" s="309"/>
      <c r="B89" s="146">
        <v>3719770</v>
      </c>
      <c r="C89" s="206" t="s">
        <v>50</v>
      </c>
      <c r="D89" s="147" t="s">
        <v>54</v>
      </c>
      <c r="E89" s="93">
        <f>F89+G89</f>
        <v>491200</v>
      </c>
      <c r="F89" s="18">
        <v>70000</v>
      </c>
      <c r="G89" s="18">
        <v>421200</v>
      </c>
      <c r="H89" s="21">
        <f>G89</f>
        <v>421200</v>
      </c>
      <c r="I89" s="93">
        <f>J89+K89</f>
        <v>482424.01</v>
      </c>
      <c r="J89" s="18">
        <v>61224.01</v>
      </c>
      <c r="K89" s="18">
        <v>421200</v>
      </c>
      <c r="L89" s="21">
        <v>421200</v>
      </c>
      <c r="M89" s="93">
        <f>N89+O89</f>
        <v>8775.989999999998</v>
      </c>
      <c r="N89" s="18">
        <f t="shared" si="42"/>
        <v>8775.989999999998</v>
      </c>
      <c r="O89" s="32">
        <f>G89-K89</f>
        <v>0</v>
      </c>
      <c r="P89" s="61">
        <f>O89</f>
        <v>0</v>
      </c>
      <c r="Q89" s="74">
        <f t="shared" si="44"/>
        <v>98.213357084690557</v>
      </c>
      <c r="R89" s="5"/>
    </row>
    <row r="90" spans="1:29" s="4" customFormat="1" ht="65.5" customHeight="1" thickBot="1" x14ac:dyDescent="0.35">
      <c r="A90" s="318">
        <v>25</v>
      </c>
      <c r="B90" s="132"/>
      <c r="C90" s="123" t="s">
        <v>48</v>
      </c>
      <c r="D90" s="116" t="s">
        <v>116</v>
      </c>
      <c r="E90" s="102">
        <f>E91</f>
        <v>706500</v>
      </c>
      <c r="F90" s="29">
        <f t="shared" ref="F90:Q90" si="50">F91</f>
        <v>0</v>
      </c>
      <c r="G90" s="13">
        <f t="shared" si="50"/>
        <v>706500</v>
      </c>
      <c r="H90" s="138">
        <f t="shared" si="50"/>
        <v>706500</v>
      </c>
      <c r="I90" s="109">
        <f t="shared" si="50"/>
        <v>0</v>
      </c>
      <c r="J90" s="29">
        <f t="shared" si="50"/>
        <v>0</v>
      </c>
      <c r="K90" s="29">
        <f t="shared" si="50"/>
        <v>0</v>
      </c>
      <c r="L90" s="30">
        <f t="shared" si="50"/>
        <v>0</v>
      </c>
      <c r="M90" s="102">
        <f t="shared" si="50"/>
        <v>706500</v>
      </c>
      <c r="N90" s="39">
        <f t="shared" si="42"/>
        <v>0</v>
      </c>
      <c r="O90" s="13">
        <f t="shared" si="50"/>
        <v>706500</v>
      </c>
      <c r="P90" s="101">
        <f t="shared" si="50"/>
        <v>706500</v>
      </c>
      <c r="Q90" s="86">
        <f t="shared" si="50"/>
        <v>0</v>
      </c>
      <c r="R90" s="5"/>
    </row>
    <row r="91" spans="1:29" s="4" customFormat="1" ht="65.5" customHeight="1" thickBot="1" x14ac:dyDescent="0.35">
      <c r="A91" s="309"/>
      <c r="B91" s="118" t="s">
        <v>47</v>
      </c>
      <c r="C91" s="117" t="s">
        <v>49</v>
      </c>
      <c r="D91" s="117" t="s">
        <v>46</v>
      </c>
      <c r="E91" s="92">
        <f>G91</f>
        <v>706500</v>
      </c>
      <c r="F91" s="24">
        <v>0</v>
      </c>
      <c r="G91" s="14">
        <v>706500</v>
      </c>
      <c r="H91" s="17">
        <v>706500</v>
      </c>
      <c r="I91" s="105">
        <f>J91+K91</f>
        <v>0</v>
      </c>
      <c r="J91" s="24">
        <v>0</v>
      </c>
      <c r="K91" s="24">
        <v>0</v>
      </c>
      <c r="L91" s="25">
        <v>0</v>
      </c>
      <c r="M91" s="92">
        <f>N91+O91</f>
        <v>706500</v>
      </c>
      <c r="N91" s="24">
        <f t="shared" si="42"/>
        <v>0</v>
      </c>
      <c r="O91" s="14">
        <f>P91</f>
        <v>706500</v>
      </c>
      <c r="P91" s="17">
        <f>H91-L91</f>
        <v>706500</v>
      </c>
      <c r="Q91" s="79">
        <f>I91*100/E91</f>
        <v>0</v>
      </c>
      <c r="R91" s="5"/>
    </row>
    <row r="92" spans="1:29" s="4" customFormat="1" ht="54" customHeight="1" thickBot="1" x14ac:dyDescent="0.35">
      <c r="A92" s="318">
        <v>26</v>
      </c>
      <c r="B92" s="133"/>
      <c r="C92" s="123" t="s">
        <v>92</v>
      </c>
      <c r="D92" s="116" t="s">
        <v>116</v>
      </c>
      <c r="E92" s="91">
        <f>E93</f>
        <v>160000</v>
      </c>
      <c r="F92" s="15">
        <f t="shared" ref="F92:P92" si="51">F93</f>
        <v>160000</v>
      </c>
      <c r="G92" s="56">
        <f t="shared" si="51"/>
        <v>0</v>
      </c>
      <c r="H92" s="60">
        <f t="shared" si="51"/>
        <v>0</v>
      </c>
      <c r="I92" s="91">
        <f t="shared" si="51"/>
        <v>126000</v>
      </c>
      <c r="J92" s="15">
        <f t="shared" si="51"/>
        <v>126000</v>
      </c>
      <c r="K92" s="56">
        <f t="shared" si="51"/>
        <v>0</v>
      </c>
      <c r="L92" s="60">
        <f t="shared" si="51"/>
        <v>0</v>
      </c>
      <c r="M92" s="91">
        <f t="shared" si="51"/>
        <v>34000</v>
      </c>
      <c r="N92" s="38">
        <f t="shared" si="42"/>
        <v>34000</v>
      </c>
      <c r="O92" s="56">
        <f t="shared" si="51"/>
        <v>0</v>
      </c>
      <c r="P92" s="60">
        <f t="shared" si="51"/>
        <v>0</v>
      </c>
      <c r="Q92" s="80">
        <f>I92*100/E92</f>
        <v>78.75</v>
      </c>
      <c r="R92" s="5"/>
    </row>
    <row r="93" spans="1:29" s="4" customFormat="1" ht="65.5" customHeight="1" thickBot="1" x14ac:dyDescent="0.35">
      <c r="A93" s="309"/>
      <c r="B93" s="118">
        <v>1013133</v>
      </c>
      <c r="C93" s="117" t="s">
        <v>91</v>
      </c>
      <c r="D93" s="118" t="s">
        <v>118</v>
      </c>
      <c r="E93" s="92">
        <f>SUM(F93:G93)</f>
        <v>160000</v>
      </c>
      <c r="F93" s="14">
        <v>160000</v>
      </c>
      <c r="G93" s="24">
        <v>0</v>
      </c>
      <c r="H93" s="25">
        <v>0</v>
      </c>
      <c r="I93" s="92">
        <f>K93+J93</f>
        <v>126000</v>
      </c>
      <c r="J93" s="14">
        <v>126000</v>
      </c>
      <c r="K93" s="24">
        <v>0</v>
      </c>
      <c r="L93" s="25">
        <v>0</v>
      </c>
      <c r="M93" s="92">
        <f>E93-I93</f>
        <v>34000</v>
      </c>
      <c r="N93" s="14">
        <f t="shared" si="42"/>
        <v>34000</v>
      </c>
      <c r="O93" s="24">
        <v>0</v>
      </c>
      <c r="P93" s="25">
        <v>0</v>
      </c>
      <c r="Q93" s="79">
        <f>I93*100/E93</f>
        <v>78.75</v>
      </c>
      <c r="R93" s="5"/>
    </row>
    <row r="94" spans="1:29" s="7" customFormat="1" ht="56.5" customHeight="1" thickBot="1" x14ac:dyDescent="0.35">
      <c r="A94" s="318">
        <v>27</v>
      </c>
      <c r="B94" s="133"/>
      <c r="C94" s="123" t="s">
        <v>95</v>
      </c>
      <c r="D94" s="116" t="s">
        <v>116</v>
      </c>
      <c r="E94" s="91">
        <f>E95</f>
        <v>100000</v>
      </c>
      <c r="F94" s="15">
        <f t="shared" ref="F94:Q94" si="52">F95</f>
        <v>100000</v>
      </c>
      <c r="G94" s="56">
        <f t="shared" si="52"/>
        <v>0</v>
      </c>
      <c r="H94" s="60">
        <f t="shared" si="52"/>
        <v>0</v>
      </c>
      <c r="I94" s="91">
        <f t="shared" si="52"/>
        <v>99868</v>
      </c>
      <c r="J94" s="15">
        <f t="shared" si="52"/>
        <v>99868</v>
      </c>
      <c r="K94" s="56">
        <f t="shared" si="52"/>
        <v>0</v>
      </c>
      <c r="L94" s="60">
        <f t="shared" si="52"/>
        <v>0</v>
      </c>
      <c r="M94" s="91">
        <f t="shared" si="52"/>
        <v>132</v>
      </c>
      <c r="N94" s="38">
        <f t="shared" si="42"/>
        <v>132</v>
      </c>
      <c r="O94" s="56">
        <f t="shared" si="52"/>
        <v>0</v>
      </c>
      <c r="P94" s="60">
        <f t="shared" si="52"/>
        <v>0</v>
      </c>
      <c r="Q94" s="73">
        <f t="shared" si="52"/>
        <v>99.867999999999995</v>
      </c>
      <c r="R94" s="36"/>
      <c r="S94" s="31"/>
      <c r="T94" s="31"/>
      <c r="U94" s="31"/>
      <c r="V94" s="31"/>
      <c r="W94" s="31"/>
      <c r="X94" s="31"/>
      <c r="Y94" s="31"/>
      <c r="Z94" s="31"/>
      <c r="AA94" s="31"/>
      <c r="AB94" s="31"/>
      <c r="AC94" s="31"/>
    </row>
    <row r="95" spans="1:29" s="4" customFormat="1" ht="52.5" customHeight="1" thickBot="1" x14ac:dyDescent="0.35">
      <c r="A95" s="309"/>
      <c r="B95" s="118">
        <v>1014082</v>
      </c>
      <c r="C95" s="117" t="s">
        <v>94</v>
      </c>
      <c r="D95" s="120" t="s">
        <v>118</v>
      </c>
      <c r="E95" s="92">
        <f>F95++G95</f>
        <v>100000</v>
      </c>
      <c r="F95" s="14">
        <v>100000</v>
      </c>
      <c r="G95" s="24">
        <v>0</v>
      </c>
      <c r="H95" s="25">
        <v>0</v>
      </c>
      <c r="I95" s="92">
        <f>J95+K95</f>
        <v>99868</v>
      </c>
      <c r="J95" s="14">
        <v>99868</v>
      </c>
      <c r="K95" s="24">
        <f>L95</f>
        <v>0</v>
      </c>
      <c r="L95" s="25">
        <v>0</v>
      </c>
      <c r="M95" s="92">
        <f>N95+O95</f>
        <v>132</v>
      </c>
      <c r="N95" s="14">
        <f t="shared" si="42"/>
        <v>132</v>
      </c>
      <c r="O95" s="24">
        <v>0</v>
      </c>
      <c r="P95" s="25">
        <v>0</v>
      </c>
      <c r="Q95" s="74">
        <f>I95*100/E95</f>
        <v>99.867999999999995</v>
      </c>
      <c r="R95" s="35"/>
      <c r="S95" s="8"/>
      <c r="T95" s="8"/>
      <c r="U95" s="8"/>
      <c r="V95" s="8"/>
      <c r="W95" s="8"/>
      <c r="X95" s="8"/>
      <c r="Y95" s="8"/>
      <c r="Z95" s="8"/>
      <c r="AA95" s="8"/>
      <c r="AB95" s="8"/>
      <c r="AC95" s="8"/>
    </row>
    <row r="96" spans="1:29" s="7" customFormat="1" ht="56" customHeight="1" thickBot="1" x14ac:dyDescent="0.35">
      <c r="A96" s="318">
        <v>28</v>
      </c>
      <c r="B96" s="133"/>
      <c r="C96" s="126" t="s">
        <v>96</v>
      </c>
      <c r="D96" s="116" t="s">
        <v>116</v>
      </c>
      <c r="E96" s="91">
        <f>E97</f>
        <v>800000</v>
      </c>
      <c r="F96" s="15">
        <f t="shared" ref="F96:Q96" si="53">F97</f>
        <v>800000</v>
      </c>
      <c r="G96" s="56">
        <f t="shared" si="53"/>
        <v>0</v>
      </c>
      <c r="H96" s="60">
        <f t="shared" si="53"/>
        <v>0</v>
      </c>
      <c r="I96" s="91">
        <f t="shared" si="53"/>
        <v>724900</v>
      </c>
      <c r="J96" s="15">
        <f t="shared" si="53"/>
        <v>724900</v>
      </c>
      <c r="K96" s="56">
        <f t="shared" si="53"/>
        <v>0</v>
      </c>
      <c r="L96" s="60">
        <f t="shared" si="53"/>
        <v>0</v>
      </c>
      <c r="M96" s="91">
        <f t="shared" si="53"/>
        <v>75100</v>
      </c>
      <c r="N96" s="38">
        <f t="shared" si="42"/>
        <v>75100</v>
      </c>
      <c r="O96" s="56">
        <f t="shared" si="53"/>
        <v>0</v>
      </c>
      <c r="P96" s="60">
        <f t="shared" si="53"/>
        <v>0</v>
      </c>
      <c r="Q96" s="73">
        <f t="shared" si="53"/>
        <v>90.612499999999997</v>
      </c>
      <c r="R96" s="36"/>
      <c r="S96" s="31"/>
      <c r="T96" s="31"/>
      <c r="U96" s="31"/>
      <c r="V96" s="31"/>
      <c r="W96" s="31"/>
      <c r="X96" s="31"/>
      <c r="Y96" s="31"/>
      <c r="Z96" s="31"/>
      <c r="AA96" s="31"/>
      <c r="AB96" s="31"/>
      <c r="AC96" s="31"/>
    </row>
    <row r="97" spans="1:29" s="70" customFormat="1" ht="63" customHeight="1" thickBot="1" x14ac:dyDescent="0.4">
      <c r="A97" s="309"/>
      <c r="B97" s="118">
        <v>1015062</v>
      </c>
      <c r="C97" s="127" t="s">
        <v>22</v>
      </c>
      <c r="D97" s="121" t="s">
        <v>118</v>
      </c>
      <c r="E97" s="92">
        <f>F97++G97</f>
        <v>800000</v>
      </c>
      <c r="F97" s="14">
        <v>800000</v>
      </c>
      <c r="G97" s="24">
        <v>0</v>
      </c>
      <c r="H97" s="25">
        <v>0</v>
      </c>
      <c r="I97" s="92">
        <f>J97</f>
        <v>724900</v>
      </c>
      <c r="J97" s="14">
        <v>724900</v>
      </c>
      <c r="K97" s="24">
        <f>L97</f>
        <v>0</v>
      </c>
      <c r="L97" s="25">
        <v>0</v>
      </c>
      <c r="M97" s="92">
        <f>N97</f>
        <v>75100</v>
      </c>
      <c r="N97" s="14">
        <f t="shared" si="42"/>
        <v>75100</v>
      </c>
      <c r="O97" s="24">
        <v>0</v>
      </c>
      <c r="P97" s="25">
        <v>0</v>
      </c>
      <c r="Q97" s="74">
        <f>I97*100/E97</f>
        <v>90.612499999999997</v>
      </c>
      <c r="R97" s="68"/>
      <c r="S97" s="69"/>
      <c r="T97" s="69"/>
      <c r="U97" s="69"/>
      <c r="V97" s="69"/>
      <c r="W97" s="69"/>
      <c r="X97" s="69"/>
      <c r="Y97" s="69"/>
      <c r="Z97" s="69"/>
      <c r="AA97" s="69"/>
      <c r="AB97" s="69"/>
      <c r="AC97" s="69"/>
    </row>
    <row r="98" spans="1:29" s="4" customFormat="1" ht="14.5" hidden="1" thickBot="1" x14ac:dyDescent="0.35">
      <c r="A98" s="203"/>
      <c r="B98" s="205"/>
      <c r="C98" s="205"/>
      <c r="D98" s="205"/>
      <c r="E98" s="112"/>
      <c r="F98" s="23"/>
      <c r="G98" s="23"/>
      <c r="H98" s="113"/>
      <c r="I98" s="99"/>
      <c r="J98" s="22"/>
      <c r="K98" s="22"/>
      <c r="L98" s="103"/>
      <c r="M98" s="99"/>
      <c r="N98" s="14">
        <f t="shared" si="42"/>
        <v>0</v>
      </c>
      <c r="O98" s="22"/>
      <c r="P98" s="103"/>
      <c r="Q98" s="87"/>
      <c r="R98" s="35"/>
      <c r="S98" s="8"/>
      <c r="T98" s="8"/>
      <c r="U98" s="8"/>
      <c r="V98" s="8"/>
      <c r="W98" s="8"/>
      <c r="X98" s="8"/>
      <c r="Y98" s="8"/>
      <c r="Z98" s="8"/>
      <c r="AA98" s="8"/>
      <c r="AB98" s="8"/>
      <c r="AC98" s="8"/>
    </row>
    <row r="99" spans="1:29" s="7" customFormat="1" ht="45.5" customHeight="1" x14ac:dyDescent="0.3">
      <c r="A99" s="318">
        <v>29</v>
      </c>
      <c r="B99" s="116"/>
      <c r="C99" s="123" t="s">
        <v>97</v>
      </c>
      <c r="D99" s="116" t="s">
        <v>116</v>
      </c>
      <c r="E99" s="102">
        <f>E100</f>
        <v>30000</v>
      </c>
      <c r="F99" s="13">
        <f t="shared" ref="F99:Q99" si="54">F100</f>
        <v>30000</v>
      </c>
      <c r="G99" s="29">
        <f t="shared" si="54"/>
        <v>0</v>
      </c>
      <c r="H99" s="30">
        <f t="shared" si="54"/>
        <v>0</v>
      </c>
      <c r="I99" s="102">
        <f t="shared" si="54"/>
        <v>30000</v>
      </c>
      <c r="J99" s="13">
        <f t="shared" si="54"/>
        <v>30000</v>
      </c>
      <c r="K99" s="29">
        <f t="shared" si="54"/>
        <v>0</v>
      </c>
      <c r="L99" s="30">
        <f t="shared" si="54"/>
        <v>0</v>
      </c>
      <c r="M99" s="148">
        <f t="shared" si="54"/>
        <v>0</v>
      </c>
      <c r="N99" s="149">
        <f t="shared" si="42"/>
        <v>0</v>
      </c>
      <c r="O99" s="29">
        <f t="shared" si="54"/>
        <v>0</v>
      </c>
      <c r="P99" s="30">
        <f t="shared" si="54"/>
        <v>0</v>
      </c>
      <c r="Q99" s="86">
        <f t="shared" si="54"/>
        <v>100</v>
      </c>
      <c r="R99" s="36"/>
      <c r="S99" s="31"/>
      <c r="T99" s="31"/>
      <c r="U99" s="31"/>
      <c r="V99" s="31"/>
      <c r="W99" s="31"/>
      <c r="X99" s="31"/>
      <c r="Y99" s="31"/>
      <c r="Z99" s="31"/>
      <c r="AA99" s="31"/>
      <c r="AB99" s="31"/>
      <c r="AC99" s="31"/>
    </row>
    <row r="100" spans="1:29" s="4" customFormat="1" ht="47.5" customHeight="1" x14ac:dyDescent="0.3">
      <c r="A100" s="308"/>
      <c r="B100" s="204">
        <v>3719770</v>
      </c>
      <c r="C100" s="204" t="s">
        <v>50</v>
      </c>
      <c r="D100" s="150" t="s">
        <v>54</v>
      </c>
      <c r="E100" s="151">
        <f>F100</f>
        <v>30000</v>
      </c>
      <c r="F100" s="152">
        <v>30000</v>
      </c>
      <c r="G100" s="153">
        <v>0</v>
      </c>
      <c r="H100" s="154">
        <v>0</v>
      </c>
      <c r="I100" s="97">
        <f>J100</f>
        <v>30000</v>
      </c>
      <c r="J100" s="20">
        <v>30000</v>
      </c>
      <c r="K100" s="27">
        <v>0</v>
      </c>
      <c r="L100" s="28">
        <v>0</v>
      </c>
      <c r="M100" s="97">
        <f>E100-I100</f>
        <v>0</v>
      </c>
      <c r="N100" s="20">
        <f t="shared" si="42"/>
        <v>0</v>
      </c>
      <c r="O100" s="27">
        <v>0</v>
      </c>
      <c r="P100" s="28">
        <v>0</v>
      </c>
      <c r="Q100" s="78">
        <f>I100*100/E100</f>
        <v>100</v>
      </c>
      <c r="R100" s="35"/>
      <c r="S100" s="8"/>
      <c r="T100" s="8"/>
      <c r="U100" s="8"/>
      <c r="V100" s="8"/>
      <c r="W100" s="8"/>
      <c r="X100" s="8"/>
      <c r="Y100" s="8"/>
      <c r="Z100" s="8"/>
      <c r="AA100" s="8"/>
      <c r="AB100" s="8"/>
      <c r="AC100" s="8"/>
    </row>
    <row r="101" spans="1:29" s="31" customFormat="1" ht="47.5" customHeight="1" x14ac:dyDescent="0.3">
      <c r="A101" s="317">
        <v>30</v>
      </c>
      <c r="B101" s="155"/>
      <c r="C101" s="156" t="s">
        <v>145</v>
      </c>
      <c r="D101" s="155" t="s">
        <v>116</v>
      </c>
      <c r="E101" s="157">
        <v>90000</v>
      </c>
      <c r="F101" s="158">
        <v>90000</v>
      </c>
      <c r="G101" s="159">
        <v>0</v>
      </c>
      <c r="H101" s="160">
        <v>0</v>
      </c>
      <c r="I101" s="164">
        <f>I102</f>
        <v>61489.57</v>
      </c>
      <c r="J101" s="165">
        <f>J102</f>
        <v>61489.57</v>
      </c>
      <c r="K101" s="162">
        <v>0</v>
      </c>
      <c r="L101" s="163">
        <v>0</v>
      </c>
      <c r="M101" s="164">
        <f>M102</f>
        <v>28510.43</v>
      </c>
      <c r="N101" s="165">
        <f>N102</f>
        <v>28510.43</v>
      </c>
      <c r="O101" s="162">
        <v>0</v>
      </c>
      <c r="P101" s="163">
        <v>0</v>
      </c>
      <c r="Q101" s="166">
        <v>0</v>
      </c>
      <c r="R101" s="36"/>
    </row>
    <row r="102" spans="1:29" s="8" customFormat="1" ht="47.5" customHeight="1" x14ac:dyDescent="0.3">
      <c r="A102" s="317"/>
      <c r="B102" s="207">
        <v>3719770</v>
      </c>
      <c r="C102" s="207" t="s">
        <v>50</v>
      </c>
      <c r="D102" s="167" t="s">
        <v>54</v>
      </c>
      <c r="E102" s="168">
        <v>90000</v>
      </c>
      <c r="F102" s="169">
        <v>90000</v>
      </c>
      <c r="G102" s="170">
        <v>0</v>
      </c>
      <c r="H102" s="171">
        <v>0</v>
      </c>
      <c r="I102" s="94">
        <v>61489.57</v>
      </c>
      <c r="J102" s="19">
        <v>61489.57</v>
      </c>
      <c r="K102" s="26">
        <v>0</v>
      </c>
      <c r="L102" s="57">
        <v>0</v>
      </c>
      <c r="M102" s="94">
        <f>E102-I102</f>
        <v>28510.43</v>
      </c>
      <c r="N102" s="19">
        <f>F102-J102</f>
        <v>28510.43</v>
      </c>
      <c r="O102" s="26">
        <v>0</v>
      </c>
      <c r="P102" s="57">
        <v>0</v>
      </c>
      <c r="Q102" s="75">
        <v>0</v>
      </c>
      <c r="R102" s="35"/>
    </row>
    <row r="103" spans="1:29" s="31" customFormat="1" ht="47.5" customHeight="1" x14ac:dyDescent="0.3">
      <c r="A103" s="317">
        <v>31</v>
      </c>
      <c r="B103" s="155"/>
      <c r="C103" s="172" t="s">
        <v>99</v>
      </c>
      <c r="D103" s="155" t="s">
        <v>116</v>
      </c>
      <c r="E103" s="157">
        <v>250000</v>
      </c>
      <c r="F103" s="159">
        <v>0</v>
      </c>
      <c r="G103" s="158">
        <v>250000</v>
      </c>
      <c r="H103" s="173">
        <v>250000</v>
      </c>
      <c r="I103" s="164">
        <v>250000</v>
      </c>
      <c r="J103" s="162">
        <v>0</v>
      </c>
      <c r="K103" s="165">
        <v>250000</v>
      </c>
      <c r="L103" s="174">
        <v>250000</v>
      </c>
      <c r="M103" s="164">
        <f>M104</f>
        <v>0</v>
      </c>
      <c r="N103" s="162">
        <v>0</v>
      </c>
      <c r="O103" s="162">
        <f>O104</f>
        <v>0</v>
      </c>
      <c r="P103" s="163">
        <f>P104</f>
        <v>0</v>
      </c>
      <c r="Q103" s="166">
        <v>0</v>
      </c>
      <c r="R103" s="36"/>
    </row>
    <row r="104" spans="1:29" s="8" customFormat="1" ht="47.5" customHeight="1" x14ac:dyDescent="0.3">
      <c r="A104" s="317"/>
      <c r="B104" s="207">
        <v>3719770</v>
      </c>
      <c r="C104" s="207" t="s">
        <v>50</v>
      </c>
      <c r="D104" s="167" t="s">
        <v>54</v>
      </c>
      <c r="E104" s="168">
        <v>250000</v>
      </c>
      <c r="F104" s="170">
        <v>0</v>
      </c>
      <c r="G104" s="169">
        <v>250000</v>
      </c>
      <c r="H104" s="175">
        <v>250000</v>
      </c>
      <c r="I104" s="94">
        <v>250000</v>
      </c>
      <c r="J104" s="26">
        <v>0</v>
      </c>
      <c r="K104" s="19">
        <v>250000</v>
      </c>
      <c r="L104" s="58">
        <v>250000</v>
      </c>
      <c r="M104" s="94">
        <f>O104</f>
        <v>0</v>
      </c>
      <c r="N104" s="26">
        <f>F104-J104</f>
        <v>0</v>
      </c>
      <c r="O104" s="26">
        <f>G104-K104</f>
        <v>0</v>
      </c>
      <c r="P104" s="57">
        <f>O104</f>
        <v>0</v>
      </c>
      <c r="Q104" s="75">
        <v>0</v>
      </c>
      <c r="R104" s="35"/>
    </row>
    <row r="105" spans="1:29" s="31" customFormat="1" ht="50.5" customHeight="1" x14ac:dyDescent="0.3">
      <c r="A105" s="317">
        <v>32</v>
      </c>
      <c r="B105" s="155"/>
      <c r="C105" s="172" t="s">
        <v>98</v>
      </c>
      <c r="D105" s="155" t="s">
        <v>116</v>
      </c>
      <c r="E105" s="157">
        <f>E106</f>
        <v>1000000</v>
      </c>
      <c r="F105" s="158">
        <f t="shared" ref="F105:Q105" si="55">F106</f>
        <v>1000000</v>
      </c>
      <c r="G105" s="159">
        <f t="shared" si="55"/>
        <v>0</v>
      </c>
      <c r="H105" s="160">
        <f t="shared" si="55"/>
        <v>0</v>
      </c>
      <c r="I105" s="157">
        <f t="shared" si="55"/>
        <v>998917.09</v>
      </c>
      <c r="J105" s="158">
        <f t="shared" si="55"/>
        <v>998917.09</v>
      </c>
      <c r="K105" s="159">
        <f t="shared" si="55"/>
        <v>0</v>
      </c>
      <c r="L105" s="160">
        <f t="shared" si="55"/>
        <v>0</v>
      </c>
      <c r="M105" s="176">
        <f t="shared" si="55"/>
        <v>1082.9100000000326</v>
      </c>
      <c r="N105" s="162">
        <f t="shared" si="42"/>
        <v>1082.9100000000326</v>
      </c>
      <c r="O105" s="159">
        <f t="shared" si="55"/>
        <v>0</v>
      </c>
      <c r="P105" s="160">
        <f t="shared" si="55"/>
        <v>0</v>
      </c>
      <c r="Q105" s="177">
        <f t="shared" si="55"/>
        <v>99.891709000000006</v>
      </c>
      <c r="R105" s="36"/>
    </row>
    <row r="106" spans="1:29" s="8" customFormat="1" ht="59.5" customHeight="1" x14ac:dyDescent="0.3">
      <c r="A106" s="317"/>
      <c r="B106" s="145" t="s">
        <v>51</v>
      </c>
      <c r="C106" s="207" t="s">
        <v>52</v>
      </c>
      <c r="D106" s="167" t="s">
        <v>54</v>
      </c>
      <c r="E106" s="94">
        <f>F106+G106</f>
        <v>1000000</v>
      </c>
      <c r="F106" s="19">
        <v>1000000</v>
      </c>
      <c r="G106" s="26">
        <v>0</v>
      </c>
      <c r="H106" s="57">
        <v>0</v>
      </c>
      <c r="I106" s="94">
        <f t="shared" ref="I106:I112" si="56">J106+K106</f>
        <v>998917.09</v>
      </c>
      <c r="J106" s="19">
        <v>998917.09</v>
      </c>
      <c r="K106" s="26">
        <v>0</v>
      </c>
      <c r="L106" s="57">
        <v>0</v>
      </c>
      <c r="M106" s="104">
        <f>E106-I106</f>
        <v>1082.9100000000326</v>
      </c>
      <c r="N106" s="26">
        <f t="shared" si="42"/>
        <v>1082.9100000000326</v>
      </c>
      <c r="O106" s="26">
        <f>G106-K106</f>
        <v>0</v>
      </c>
      <c r="P106" s="57">
        <f>H106-L106</f>
        <v>0</v>
      </c>
      <c r="Q106" s="76">
        <f>I106*100/E106</f>
        <v>99.891709000000006</v>
      </c>
      <c r="R106" s="35"/>
    </row>
    <row r="107" spans="1:29" s="55" customFormat="1" ht="59.5" customHeight="1" x14ac:dyDescent="0.3">
      <c r="A107" s="319">
        <v>33</v>
      </c>
      <c r="B107" s="136"/>
      <c r="C107" s="178" t="s">
        <v>99</v>
      </c>
      <c r="D107" s="179" t="s">
        <v>116</v>
      </c>
      <c r="E107" s="180">
        <f>E108</f>
        <v>17400000</v>
      </c>
      <c r="F107" s="181">
        <f t="shared" ref="F107:Q107" si="57">F108</f>
        <v>5900000</v>
      </c>
      <c r="G107" s="181">
        <f t="shared" si="57"/>
        <v>11500000</v>
      </c>
      <c r="H107" s="182">
        <f t="shared" si="57"/>
        <v>11500000</v>
      </c>
      <c r="I107" s="180">
        <f t="shared" si="57"/>
        <v>16490640</v>
      </c>
      <c r="J107" s="181">
        <f t="shared" si="57"/>
        <v>5000000</v>
      </c>
      <c r="K107" s="181">
        <f t="shared" si="57"/>
        <v>11490640</v>
      </c>
      <c r="L107" s="182">
        <f t="shared" si="57"/>
        <v>11490640</v>
      </c>
      <c r="M107" s="180">
        <f t="shared" si="57"/>
        <v>909360</v>
      </c>
      <c r="N107" s="181">
        <f t="shared" si="42"/>
        <v>900000</v>
      </c>
      <c r="O107" s="181">
        <f t="shared" si="57"/>
        <v>9360</v>
      </c>
      <c r="P107" s="182">
        <f t="shared" si="57"/>
        <v>9360</v>
      </c>
      <c r="Q107" s="183">
        <f t="shared" si="57"/>
        <v>94.77379310344827</v>
      </c>
      <c r="R107" s="54"/>
    </row>
    <row r="108" spans="1:29" s="55" customFormat="1" ht="48.5" customHeight="1" x14ac:dyDescent="0.3">
      <c r="A108" s="319"/>
      <c r="B108" s="136">
        <v>3719800</v>
      </c>
      <c r="C108" s="199" t="s">
        <v>52</v>
      </c>
      <c r="D108" s="184" t="s">
        <v>54</v>
      </c>
      <c r="E108" s="95">
        <f>F108+G108</f>
        <v>17400000</v>
      </c>
      <c r="F108" s="33">
        <v>5900000</v>
      </c>
      <c r="G108" s="33">
        <v>11500000</v>
      </c>
      <c r="H108" s="53">
        <v>11500000</v>
      </c>
      <c r="I108" s="95">
        <f t="shared" si="56"/>
        <v>16490640</v>
      </c>
      <c r="J108" s="33">
        <v>5000000</v>
      </c>
      <c r="K108" s="33">
        <v>11490640</v>
      </c>
      <c r="L108" s="53">
        <f>K108</f>
        <v>11490640</v>
      </c>
      <c r="M108" s="95">
        <f>N108+O108</f>
        <v>909360</v>
      </c>
      <c r="N108" s="33">
        <f t="shared" si="42"/>
        <v>900000</v>
      </c>
      <c r="O108" s="33">
        <f>P108</f>
        <v>9360</v>
      </c>
      <c r="P108" s="53">
        <f>H108-L108</f>
        <v>9360</v>
      </c>
      <c r="Q108" s="77">
        <f>I108*100/E108</f>
        <v>94.77379310344827</v>
      </c>
      <c r="R108" s="54"/>
    </row>
    <row r="109" spans="1:29" s="31" customFormat="1" ht="54" customHeight="1" x14ac:dyDescent="0.3">
      <c r="A109" s="317">
        <v>34</v>
      </c>
      <c r="B109" s="185"/>
      <c r="C109" s="186" t="s">
        <v>100</v>
      </c>
      <c r="D109" s="155" t="s">
        <v>116</v>
      </c>
      <c r="E109" s="164">
        <f>E110</f>
        <v>200000</v>
      </c>
      <c r="F109" s="165">
        <f t="shared" ref="F109:Q109" si="58">F110</f>
        <v>200000</v>
      </c>
      <c r="G109" s="162">
        <f t="shared" si="58"/>
        <v>0</v>
      </c>
      <c r="H109" s="163">
        <f t="shared" si="58"/>
        <v>0</v>
      </c>
      <c r="I109" s="164">
        <f t="shared" si="58"/>
        <v>199644</v>
      </c>
      <c r="J109" s="165">
        <f t="shared" si="58"/>
        <v>199644</v>
      </c>
      <c r="K109" s="162">
        <f t="shared" si="58"/>
        <v>0</v>
      </c>
      <c r="L109" s="163">
        <f t="shared" si="58"/>
        <v>0</v>
      </c>
      <c r="M109" s="164">
        <f t="shared" si="58"/>
        <v>356</v>
      </c>
      <c r="N109" s="165">
        <f t="shared" si="42"/>
        <v>356</v>
      </c>
      <c r="O109" s="162">
        <f t="shared" si="58"/>
        <v>0</v>
      </c>
      <c r="P109" s="163">
        <f t="shared" si="58"/>
        <v>0</v>
      </c>
      <c r="Q109" s="187">
        <f t="shared" si="58"/>
        <v>99.822000000000003</v>
      </c>
      <c r="R109" s="36"/>
    </row>
    <row r="110" spans="1:29" s="8" customFormat="1" ht="48.5" customHeight="1" x14ac:dyDescent="0.3">
      <c r="A110" s="317"/>
      <c r="B110" s="145" t="s">
        <v>51</v>
      </c>
      <c r="C110" s="207" t="s">
        <v>52</v>
      </c>
      <c r="D110" s="167" t="s">
        <v>54</v>
      </c>
      <c r="E110" s="94">
        <f>F110</f>
        <v>200000</v>
      </c>
      <c r="F110" s="19">
        <v>200000</v>
      </c>
      <c r="G110" s="26">
        <v>0</v>
      </c>
      <c r="H110" s="57">
        <v>0</v>
      </c>
      <c r="I110" s="94">
        <f t="shared" si="56"/>
        <v>199644</v>
      </c>
      <c r="J110" s="19">
        <v>199644</v>
      </c>
      <c r="K110" s="26">
        <v>0</v>
      </c>
      <c r="L110" s="57">
        <v>0</v>
      </c>
      <c r="M110" s="94">
        <f>N110+O110</f>
        <v>356</v>
      </c>
      <c r="N110" s="19">
        <f t="shared" si="42"/>
        <v>356</v>
      </c>
      <c r="O110" s="26">
        <f>P110</f>
        <v>0</v>
      </c>
      <c r="P110" s="57">
        <f>L110</f>
        <v>0</v>
      </c>
      <c r="Q110" s="76">
        <f>I110*100/E110</f>
        <v>99.822000000000003</v>
      </c>
      <c r="R110" s="35"/>
    </row>
    <row r="111" spans="1:29" s="31" customFormat="1" ht="62.5" customHeight="1" x14ac:dyDescent="0.3">
      <c r="A111" s="317">
        <v>35</v>
      </c>
      <c r="B111" s="185"/>
      <c r="C111" s="188" t="s">
        <v>101</v>
      </c>
      <c r="D111" s="155" t="s">
        <v>116</v>
      </c>
      <c r="E111" s="164">
        <f>E112</f>
        <v>5400000</v>
      </c>
      <c r="F111" s="165">
        <f t="shared" ref="F111:Q111" si="59">F112</f>
        <v>400000</v>
      </c>
      <c r="G111" s="165">
        <f t="shared" si="59"/>
        <v>5000000</v>
      </c>
      <c r="H111" s="174">
        <f t="shared" si="59"/>
        <v>5000000</v>
      </c>
      <c r="I111" s="164">
        <f t="shared" si="59"/>
        <v>5400000</v>
      </c>
      <c r="J111" s="165">
        <f t="shared" si="59"/>
        <v>400000</v>
      </c>
      <c r="K111" s="165">
        <f t="shared" si="59"/>
        <v>5000000</v>
      </c>
      <c r="L111" s="174">
        <f t="shared" si="59"/>
        <v>5000000</v>
      </c>
      <c r="M111" s="161">
        <f t="shared" si="59"/>
        <v>0</v>
      </c>
      <c r="N111" s="162">
        <f t="shared" si="42"/>
        <v>0</v>
      </c>
      <c r="O111" s="162">
        <f t="shared" si="59"/>
        <v>0</v>
      </c>
      <c r="P111" s="163">
        <f t="shared" si="59"/>
        <v>0</v>
      </c>
      <c r="Q111" s="187">
        <f t="shared" si="59"/>
        <v>100</v>
      </c>
      <c r="R111" s="36"/>
    </row>
    <row r="112" spans="1:29" s="4" customFormat="1" ht="51.5" customHeight="1" x14ac:dyDescent="0.3">
      <c r="A112" s="317"/>
      <c r="B112" s="145">
        <v>3719800</v>
      </c>
      <c r="C112" s="189" t="s">
        <v>52</v>
      </c>
      <c r="D112" s="167" t="s">
        <v>54</v>
      </c>
      <c r="E112" s="94">
        <f>F112+G112</f>
        <v>5400000</v>
      </c>
      <c r="F112" s="19">
        <v>400000</v>
      </c>
      <c r="G112" s="19">
        <v>5000000</v>
      </c>
      <c r="H112" s="58">
        <v>5000000</v>
      </c>
      <c r="I112" s="94">
        <f t="shared" si="56"/>
        <v>5400000</v>
      </c>
      <c r="J112" s="19">
        <v>400000</v>
      </c>
      <c r="K112" s="19">
        <v>5000000</v>
      </c>
      <c r="L112" s="58">
        <v>5000000</v>
      </c>
      <c r="M112" s="104">
        <f>E112-I112</f>
        <v>0</v>
      </c>
      <c r="N112" s="26">
        <f t="shared" si="42"/>
        <v>0</v>
      </c>
      <c r="O112" s="26">
        <f>P112</f>
        <v>0</v>
      </c>
      <c r="P112" s="57">
        <f>L112-H112</f>
        <v>0</v>
      </c>
      <c r="Q112" s="76">
        <f>I112*100/E112</f>
        <v>100</v>
      </c>
      <c r="R112" s="5"/>
    </row>
    <row r="113" spans="1:18" s="4" customFormat="1" ht="45" customHeight="1" x14ac:dyDescent="0.3">
      <c r="A113" s="317">
        <v>36</v>
      </c>
      <c r="B113" s="145"/>
      <c r="C113" s="188" t="s">
        <v>103</v>
      </c>
      <c r="D113" s="155" t="s">
        <v>116</v>
      </c>
      <c r="E113" s="164">
        <f>E114</f>
        <v>200000</v>
      </c>
      <c r="F113" s="165">
        <f t="shared" ref="F113:Q113" si="60">F114</f>
        <v>200000</v>
      </c>
      <c r="G113" s="162">
        <f t="shared" si="60"/>
        <v>0</v>
      </c>
      <c r="H113" s="163">
        <f t="shared" si="60"/>
        <v>0</v>
      </c>
      <c r="I113" s="164">
        <f t="shared" si="60"/>
        <v>200000</v>
      </c>
      <c r="J113" s="165">
        <f t="shared" si="60"/>
        <v>200000</v>
      </c>
      <c r="K113" s="162">
        <f t="shared" si="60"/>
        <v>0</v>
      </c>
      <c r="L113" s="163">
        <f t="shared" si="60"/>
        <v>0</v>
      </c>
      <c r="M113" s="161">
        <f t="shared" si="60"/>
        <v>0</v>
      </c>
      <c r="N113" s="162">
        <f t="shared" si="42"/>
        <v>0</v>
      </c>
      <c r="O113" s="162">
        <f t="shared" si="60"/>
        <v>0</v>
      </c>
      <c r="P113" s="163">
        <f t="shared" si="60"/>
        <v>0</v>
      </c>
      <c r="Q113" s="187">
        <f t="shared" si="60"/>
        <v>100</v>
      </c>
      <c r="R113" s="5"/>
    </row>
    <row r="114" spans="1:18" s="4" customFormat="1" ht="55.5" customHeight="1" x14ac:dyDescent="0.3">
      <c r="A114" s="317"/>
      <c r="B114" s="145">
        <v>3719800</v>
      </c>
      <c r="C114" s="189" t="s">
        <v>52</v>
      </c>
      <c r="D114" s="167" t="s">
        <v>54</v>
      </c>
      <c r="E114" s="94">
        <f>F114+G114</f>
        <v>200000</v>
      </c>
      <c r="F114" s="19">
        <v>200000</v>
      </c>
      <c r="G114" s="26">
        <v>0</v>
      </c>
      <c r="H114" s="57">
        <v>0</v>
      </c>
      <c r="I114" s="94">
        <f>J114+K114</f>
        <v>200000</v>
      </c>
      <c r="J114" s="19">
        <v>200000</v>
      </c>
      <c r="K114" s="26">
        <v>0</v>
      </c>
      <c r="L114" s="57">
        <v>0</v>
      </c>
      <c r="M114" s="104">
        <f>E114-I114</f>
        <v>0</v>
      </c>
      <c r="N114" s="26">
        <f t="shared" si="42"/>
        <v>0</v>
      </c>
      <c r="O114" s="26">
        <v>0</v>
      </c>
      <c r="P114" s="57">
        <v>0</v>
      </c>
      <c r="Q114" s="76">
        <f>I114*100/E114</f>
        <v>100</v>
      </c>
      <c r="R114" s="5"/>
    </row>
    <row r="115" spans="1:18" s="7" customFormat="1" ht="47.5" customHeight="1" x14ac:dyDescent="0.3">
      <c r="A115" s="317">
        <v>37</v>
      </c>
      <c r="B115" s="185"/>
      <c r="C115" s="172" t="s">
        <v>104</v>
      </c>
      <c r="D115" s="155" t="s">
        <v>116</v>
      </c>
      <c r="E115" s="164">
        <f>E116</f>
        <v>200000</v>
      </c>
      <c r="F115" s="165">
        <f t="shared" ref="F115:Q115" si="61">F116</f>
        <v>200000</v>
      </c>
      <c r="G115" s="162">
        <f t="shared" si="61"/>
        <v>0</v>
      </c>
      <c r="H115" s="163">
        <f t="shared" si="61"/>
        <v>0</v>
      </c>
      <c r="I115" s="164">
        <f t="shared" si="61"/>
        <v>199980.04</v>
      </c>
      <c r="J115" s="165">
        <f t="shared" si="61"/>
        <v>199980.04</v>
      </c>
      <c r="K115" s="162">
        <f t="shared" si="61"/>
        <v>0</v>
      </c>
      <c r="L115" s="163">
        <f t="shared" si="61"/>
        <v>0</v>
      </c>
      <c r="M115" s="164">
        <f t="shared" si="61"/>
        <v>19.959999999991851</v>
      </c>
      <c r="N115" s="165">
        <f t="shared" si="42"/>
        <v>19.959999999991851</v>
      </c>
      <c r="O115" s="162">
        <f t="shared" si="61"/>
        <v>0</v>
      </c>
      <c r="P115" s="163">
        <f t="shared" si="61"/>
        <v>0</v>
      </c>
      <c r="Q115" s="187">
        <f t="shared" si="61"/>
        <v>99.990020000000001</v>
      </c>
      <c r="R115" s="6"/>
    </row>
    <row r="116" spans="1:18" s="4" customFormat="1" ht="53.5" customHeight="1" x14ac:dyDescent="0.3">
      <c r="A116" s="317"/>
      <c r="B116" s="145">
        <v>3719800</v>
      </c>
      <c r="C116" s="189" t="s">
        <v>52</v>
      </c>
      <c r="D116" s="167" t="s">
        <v>54</v>
      </c>
      <c r="E116" s="94">
        <f>F116+G116</f>
        <v>200000</v>
      </c>
      <c r="F116" s="19">
        <v>200000</v>
      </c>
      <c r="G116" s="26">
        <v>0</v>
      </c>
      <c r="H116" s="57">
        <v>0</v>
      </c>
      <c r="I116" s="94">
        <f>J116+K116</f>
        <v>199980.04</v>
      </c>
      <c r="J116" s="19">
        <v>199980.04</v>
      </c>
      <c r="K116" s="26">
        <v>0</v>
      </c>
      <c r="L116" s="57">
        <v>0</v>
      </c>
      <c r="M116" s="94">
        <f>E116-I116</f>
        <v>19.959999999991851</v>
      </c>
      <c r="N116" s="19">
        <f t="shared" si="42"/>
        <v>19.959999999991851</v>
      </c>
      <c r="O116" s="26">
        <v>0</v>
      </c>
      <c r="P116" s="57">
        <v>0</v>
      </c>
      <c r="Q116" s="76">
        <f>I116*100/E116</f>
        <v>99.990020000000001</v>
      </c>
      <c r="R116" s="5"/>
    </row>
    <row r="117" spans="1:18" s="7" customFormat="1" ht="66" customHeight="1" x14ac:dyDescent="0.3">
      <c r="A117" s="317">
        <v>38</v>
      </c>
      <c r="B117" s="185"/>
      <c r="C117" s="188" t="s">
        <v>102</v>
      </c>
      <c r="D117" s="155" t="s">
        <v>116</v>
      </c>
      <c r="E117" s="164">
        <f>E118</f>
        <v>1000000</v>
      </c>
      <c r="F117" s="162">
        <f t="shared" ref="F117:Q117" si="62">F118</f>
        <v>0</v>
      </c>
      <c r="G117" s="165">
        <f t="shared" si="62"/>
        <v>1000000</v>
      </c>
      <c r="H117" s="174">
        <f t="shared" si="62"/>
        <v>1000000</v>
      </c>
      <c r="I117" s="164">
        <f t="shared" si="62"/>
        <v>1000000</v>
      </c>
      <c r="J117" s="162">
        <f t="shared" si="62"/>
        <v>0</v>
      </c>
      <c r="K117" s="165">
        <f t="shared" si="62"/>
        <v>1000000</v>
      </c>
      <c r="L117" s="174">
        <f t="shared" si="62"/>
        <v>1000000</v>
      </c>
      <c r="M117" s="161">
        <f t="shared" si="62"/>
        <v>0</v>
      </c>
      <c r="N117" s="162">
        <f t="shared" si="42"/>
        <v>0</v>
      </c>
      <c r="O117" s="162">
        <f t="shared" si="62"/>
        <v>0</v>
      </c>
      <c r="P117" s="163">
        <f t="shared" si="62"/>
        <v>0</v>
      </c>
      <c r="Q117" s="187">
        <f t="shared" si="62"/>
        <v>100</v>
      </c>
      <c r="R117" s="6"/>
    </row>
    <row r="118" spans="1:18" s="4" customFormat="1" ht="49.5" customHeight="1" x14ac:dyDescent="0.3">
      <c r="A118" s="317"/>
      <c r="B118" s="145">
        <v>3719800</v>
      </c>
      <c r="C118" s="207" t="s">
        <v>52</v>
      </c>
      <c r="D118" s="167" t="s">
        <v>54</v>
      </c>
      <c r="E118" s="94">
        <f>F118+G118</f>
        <v>1000000</v>
      </c>
      <c r="F118" s="26">
        <v>0</v>
      </c>
      <c r="G118" s="19">
        <v>1000000</v>
      </c>
      <c r="H118" s="58">
        <v>1000000</v>
      </c>
      <c r="I118" s="94">
        <f>J118+K118</f>
        <v>1000000</v>
      </c>
      <c r="J118" s="26">
        <v>0</v>
      </c>
      <c r="K118" s="19">
        <v>1000000</v>
      </c>
      <c r="L118" s="58">
        <v>1000000</v>
      </c>
      <c r="M118" s="104">
        <f>E118-I118</f>
        <v>0</v>
      </c>
      <c r="N118" s="26">
        <f t="shared" si="42"/>
        <v>0</v>
      </c>
      <c r="O118" s="26">
        <v>0</v>
      </c>
      <c r="P118" s="57">
        <v>0</v>
      </c>
      <c r="Q118" s="76">
        <f>I118*100/E118</f>
        <v>100</v>
      </c>
      <c r="R118" s="5"/>
    </row>
    <row r="119" spans="1:18" s="7" customFormat="1" ht="104.5" customHeight="1" thickBot="1" x14ac:dyDescent="0.35">
      <c r="A119" s="308">
        <v>39</v>
      </c>
      <c r="B119" s="190"/>
      <c r="C119" s="191" t="s">
        <v>139</v>
      </c>
      <c r="D119" s="192" t="s">
        <v>116</v>
      </c>
      <c r="E119" s="193">
        <f>SUM(F119:G119)</f>
        <v>353000</v>
      </c>
      <c r="F119" s="194">
        <v>168000</v>
      </c>
      <c r="G119" s="194">
        <v>185000</v>
      </c>
      <c r="H119" s="195">
        <v>185000</v>
      </c>
      <c r="I119" s="193">
        <f>SUM(I120)</f>
        <v>352290</v>
      </c>
      <c r="J119" s="194">
        <v>167290</v>
      </c>
      <c r="K119" s="194">
        <f>SUM(K120)</f>
        <v>185000</v>
      </c>
      <c r="L119" s="195">
        <f>SUM(L120)</f>
        <v>185000</v>
      </c>
      <c r="M119" s="196">
        <f>E119-I119</f>
        <v>710</v>
      </c>
      <c r="N119" s="32">
        <f t="shared" si="42"/>
        <v>710</v>
      </c>
      <c r="O119" s="41">
        <f>SUM(G119-K119)</f>
        <v>0</v>
      </c>
      <c r="P119" s="197">
        <f>H119-L119</f>
        <v>0</v>
      </c>
      <c r="Q119" s="83">
        <f>I119*100/E119</f>
        <v>99.798866855524082</v>
      </c>
      <c r="R119" s="6"/>
    </row>
    <row r="120" spans="1:18" s="4" customFormat="1" ht="49.5" customHeight="1" thickBot="1" x14ac:dyDescent="0.35">
      <c r="A120" s="309"/>
      <c r="B120" s="118">
        <v>3719800</v>
      </c>
      <c r="C120" s="117" t="s">
        <v>52</v>
      </c>
      <c r="D120" s="198" t="s">
        <v>54</v>
      </c>
      <c r="E120" s="93">
        <f>SUM(F120:G120)</f>
        <v>353000</v>
      </c>
      <c r="F120" s="18">
        <v>168000</v>
      </c>
      <c r="G120" s="18">
        <v>185000</v>
      </c>
      <c r="H120" s="21">
        <v>185000</v>
      </c>
      <c r="I120" s="92">
        <f>J120+K120</f>
        <v>352290</v>
      </c>
      <c r="J120" s="18">
        <v>167290</v>
      </c>
      <c r="K120" s="18">
        <v>185000</v>
      </c>
      <c r="L120" s="21">
        <v>185000</v>
      </c>
      <c r="M120" s="105">
        <f>E120-I120</f>
        <v>710</v>
      </c>
      <c r="N120" s="24">
        <f t="shared" si="42"/>
        <v>710</v>
      </c>
      <c r="O120" s="24">
        <f>SUM(G120-K120)</f>
        <v>0</v>
      </c>
      <c r="P120" s="61">
        <f>H120-L120</f>
        <v>0</v>
      </c>
      <c r="Q120" s="74">
        <f>I120*100/E120</f>
        <v>99.798866855524082</v>
      </c>
      <c r="R120" s="5"/>
    </row>
    <row r="121" spans="1:18" s="43" customFormat="1" ht="32" customHeight="1" thickBot="1" x14ac:dyDescent="0.4">
      <c r="A121" s="131"/>
      <c r="B121" s="122"/>
      <c r="C121" s="122"/>
      <c r="D121" s="122" t="s">
        <v>53</v>
      </c>
      <c r="E121" s="106">
        <f t="shared" ref="E121:P121" si="63">E117+E115+E113+E111+E109+E107+E105+E99+E96+E94+E92+E90+E79+E74+E72+E70+E62+E60+E58+E56+E52+E50+E48+E46+E42+E40+E38+E17+E15+E13+E11+E9+E7+E36+E76+E119+E68+E103+E101</f>
        <v>130057618.26000001</v>
      </c>
      <c r="F121" s="42">
        <f t="shared" si="63"/>
        <v>67412993.640000001</v>
      </c>
      <c r="G121" s="42">
        <f t="shared" si="63"/>
        <v>62644624.619999997</v>
      </c>
      <c r="H121" s="107">
        <f t="shared" si="63"/>
        <v>61808220</v>
      </c>
      <c r="I121" s="106">
        <f t="shared" si="63"/>
        <v>103488757.40000001</v>
      </c>
      <c r="J121" s="42">
        <f t="shared" si="63"/>
        <v>60564846.729999989</v>
      </c>
      <c r="K121" s="42">
        <f t="shared" si="63"/>
        <v>42925507.670000009</v>
      </c>
      <c r="L121" s="107">
        <f t="shared" si="63"/>
        <v>42164180.560000002</v>
      </c>
      <c r="M121" s="106">
        <f t="shared" si="63"/>
        <v>26924872.720000006</v>
      </c>
      <c r="N121" s="42">
        <f t="shared" si="63"/>
        <v>6848146.9099999964</v>
      </c>
      <c r="O121" s="42">
        <f t="shared" si="63"/>
        <v>20025811.809999999</v>
      </c>
      <c r="P121" s="107">
        <f t="shared" si="63"/>
        <v>19337915.300000001</v>
      </c>
      <c r="Q121" s="88">
        <f>I121*100/E121</f>
        <v>79.571469003156878</v>
      </c>
    </row>
    <row r="122" spans="1:18" s="4" customFormat="1" x14ac:dyDescent="0.3">
      <c r="A122" s="9"/>
      <c r="B122" s="10"/>
      <c r="C122" s="9"/>
      <c r="D122" s="9"/>
      <c r="E122" s="9"/>
      <c r="F122" s="9"/>
      <c r="G122" s="9"/>
      <c r="H122" s="9"/>
      <c r="Q122" s="10"/>
    </row>
    <row r="123" spans="1:18" s="4" customFormat="1" x14ac:dyDescent="0.3">
      <c r="A123" s="9"/>
      <c r="B123" s="11"/>
      <c r="C123" s="12"/>
      <c r="D123" s="12"/>
      <c r="E123" s="12"/>
      <c r="F123" s="12"/>
      <c r="G123" s="12"/>
      <c r="H123" s="12"/>
      <c r="Q123" s="10"/>
    </row>
    <row r="124" spans="1:18" s="4" customFormat="1" x14ac:dyDescent="0.3">
      <c r="A124" s="9"/>
      <c r="B124" s="10"/>
      <c r="C124" s="9"/>
      <c r="D124" s="9"/>
      <c r="E124" s="9"/>
      <c r="F124" s="9"/>
      <c r="G124" s="9"/>
      <c r="H124" s="9"/>
      <c r="Q124" s="10"/>
    </row>
    <row r="125" spans="1:18" s="4" customFormat="1" x14ac:dyDescent="0.3">
      <c r="A125" s="9"/>
      <c r="B125" s="10"/>
      <c r="C125" s="9"/>
      <c r="D125" s="9"/>
      <c r="E125" s="9"/>
      <c r="F125" s="9"/>
      <c r="G125" s="9"/>
      <c r="H125" s="9"/>
      <c r="Q125" s="10"/>
    </row>
    <row r="126" spans="1:18" s="4" customFormat="1" x14ac:dyDescent="0.3">
      <c r="A126" s="9"/>
      <c r="B126" s="10"/>
      <c r="C126" s="9"/>
      <c r="D126" s="9"/>
      <c r="E126" s="9"/>
      <c r="F126" s="9"/>
      <c r="G126" s="9"/>
      <c r="H126" s="9"/>
      <c r="Q126" s="10"/>
    </row>
    <row r="127" spans="1:18" s="4" customFormat="1" x14ac:dyDescent="0.3">
      <c r="A127" s="9"/>
      <c r="B127" s="10"/>
      <c r="C127" s="9"/>
      <c r="D127" s="9"/>
      <c r="E127" s="9"/>
      <c r="F127" s="9"/>
      <c r="G127" s="9"/>
      <c r="H127" s="9"/>
      <c r="Q127" s="10"/>
    </row>
    <row r="128" spans="1:18" s="4" customFormat="1" x14ac:dyDescent="0.3">
      <c r="A128" s="9"/>
      <c r="B128" s="10"/>
      <c r="C128" s="9"/>
      <c r="D128" s="9"/>
      <c r="E128" s="9"/>
      <c r="F128" s="9"/>
      <c r="G128" s="9"/>
      <c r="H128" s="9"/>
      <c r="Q128" s="10"/>
    </row>
    <row r="129" spans="1:17" s="4" customFormat="1" x14ac:dyDescent="0.3">
      <c r="A129" s="9"/>
      <c r="B129" s="10"/>
      <c r="C129" s="9"/>
      <c r="D129" s="9"/>
      <c r="E129" s="9"/>
      <c r="F129" s="9"/>
      <c r="G129" s="9"/>
      <c r="H129" s="9"/>
      <c r="Q129" s="10"/>
    </row>
    <row r="130" spans="1:17" s="4" customFormat="1" x14ac:dyDescent="0.3">
      <c r="A130" s="9"/>
      <c r="B130" s="10"/>
      <c r="C130" s="9"/>
      <c r="D130" s="9"/>
      <c r="E130" s="9"/>
      <c r="F130" s="9"/>
      <c r="G130" s="9"/>
      <c r="H130" s="9"/>
      <c r="Q130" s="10"/>
    </row>
  </sheetData>
  <mergeCells count="69">
    <mergeCell ref="A15:A16"/>
    <mergeCell ref="A36:A37"/>
    <mergeCell ref="A38:A39"/>
    <mergeCell ref="A4:A5"/>
    <mergeCell ref="A7:A8"/>
    <mergeCell ref="A9:A10"/>
    <mergeCell ref="A11:A12"/>
    <mergeCell ref="A13:A14"/>
    <mergeCell ref="A17:A35"/>
    <mergeCell ref="B1:P1"/>
    <mergeCell ref="O4:P4"/>
    <mergeCell ref="E3:H3"/>
    <mergeCell ref="B23:B25"/>
    <mergeCell ref="B18:B22"/>
    <mergeCell ref="D18:D35"/>
    <mergeCell ref="B26:B35"/>
    <mergeCell ref="B2:Q2"/>
    <mergeCell ref="B4:B5"/>
    <mergeCell ref="C4:C5"/>
    <mergeCell ref="D4:D5"/>
    <mergeCell ref="E4:E5"/>
    <mergeCell ref="F4:F5"/>
    <mergeCell ref="D80:D88"/>
    <mergeCell ref="M3:P3"/>
    <mergeCell ref="M4:M5"/>
    <mergeCell ref="N4:N5"/>
    <mergeCell ref="G4:H4"/>
    <mergeCell ref="I3:L3"/>
    <mergeCell ref="K4:L4"/>
    <mergeCell ref="I4:I5"/>
    <mergeCell ref="J4:J5"/>
    <mergeCell ref="D77:D78"/>
    <mergeCell ref="A40:A41"/>
    <mergeCell ref="B63:B65"/>
    <mergeCell ref="C63:C65"/>
    <mergeCell ref="A60:A61"/>
    <mergeCell ref="A46:A47"/>
    <mergeCell ref="A48:A49"/>
    <mergeCell ref="A50:A51"/>
    <mergeCell ref="A52:A55"/>
    <mergeCell ref="A62:A65"/>
    <mergeCell ref="A58:A59"/>
    <mergeCell ref="A56:A57"/>
    <mergeCell ref="C43:C44"/>
    <mergeCell ref="A42:A45"/>
    <mergeCell ref="A115:A116"/>
    <mergeCell ref="A117:A118"/>
    <mergeCell ref="A96:A97"/>
    <mergeCell ref="A99:A100"/>
    <mergeCell ref="A105:A106"/>
    <mergeCell ref="A107:A108"/>
    <mergeCell ref="A101:A102"/>
    <mergeCell ref="A103:A104"/>
    <mergeCell ref="A68:A69"/>
    <mergeCell ref="A119:A120"/>
    <mergeCell ref="B53:B55"/>
    <mergeCell ref="Q4:Q5"/>
    <mergeCell ref="C53:C55"/>
    <mergeCell ref="A109:A110"/>
    <mergeCell ref="A111:A112"/>
    <mergeCell ref="A79:A89"/>
    <mergeCell ref="A90:A91"/>
    <mergeCell ref="A92:A93"/>
    <mergeCell ref="A94:A95"/>
    <mergeCell ref="A70:A71"/>
    <mergeCell ref="A72:A73"/>
    <mergeCell ref="A74:A75"/>
    <mergeCell ref="A76:A78"/>
    <mergeCell ref="A113:A114"/>
  </mergeCells>
  <pageMargins left="0.70866141732283472" right="0.70866141732283472" top="0.74803149606299213" bottom="0.74803149606299213" header="0.31496062992125984" footer="0.31496062992125984"/>
  <pageSetup paperSize="9" scale="37" fitToHeight="0" orientation="landscape" verticalDpi="300"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2026-01-02T11:21:17Z</dcterms:modified>
</cp:coreProperties>
</file>